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RE_Mensal" sheetId="1" state="visible" r:id="rId1"/>
    <sheet xmlns:r="http://schemas.openxmlformats.org/officeDocument/2006/relationships" name="Resumo_Dashboard" sheetId="2" state="visible" r:id="rId2"/>
    <sheet xmlns:r="http://schemas.openxmlformats.org/officeDocument/2006/relationships" name="Instrucoes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R$ #,##0.00"/>
  </numFmts>
  <fonts count="8">
    <font>
      <name val="Calibri"/>
      <family val="2"/>
      <color theme="1"/>
      <sz val="11"/>
      <scheme val="minor"/>
    </font>
    <font>
      <name val="Calibri"/>
      <b val="1"/>
      <color rgb="00FFFFFF"/>
      <sz val="14"/>
    </font>
    <font>
      <name val="Calibri"/>
      <b val="1"/>
      <color rgb="00FFFFFF"/>
      <sz val="11"/>
    </font>
    <font>
      <name val="Calibri"/>
      <sz val="10"/>
    </font>
    <font>
      <name val="Calibri"/>
      <b val="1"/>
      <sz val="10"/>
    </font>
    <font>
      <name val="Calibri"/>
      <b val="1"/>
      <color rgb="000F766E"/>
      <sz val="12"/>
    </font>
    <font>
      <name val="Calibri"/>
      <b val="1"/>
      <color rgb="00DC2626"/>
      <sz val="11"/>
    </font>
    <font>
      <name val="Calibri"/>
      <b val="1"/>
      <color rgb="000F766E"/>
      <sz val="10"/>
    </font>
  </fonts>
  <fills count="9">
    <fill>
      <patternFill/>
    </fill>
    <fill>
      <patternFill patternType="gray125"/>
    </fill>
    <fill>
      <patternFill patternType="solid">
        <fgColor rgb="000F766E"/>
      </patternFill>
    </fill>
    <fill>
      <patternFill patternType="solid">
        <fgColor rgb="00F0FDFA"/>
      </patternFill>
    </fill>
    <fill>
      <patternFill patternType="solid">
        <fgColor rgb="00FFFBEB"/>
      </patternFill>
    </fill>
    <fill>
      <patternFill patternType="solid">
        <fgColor rgb="00FFFFFF"/>
      </patternFill>
    </fill>
    <fill>
      <patternFill patternType="solid">
        <fgColor rgb="00ECFDF5"/>
      </patternFill>
    </fill>
    <fill>
      <patternFill patternType="solid">
        <fgColor rgb="00FEF9C3"/>
      </patternFill>
    </fill>
    <fill>
      <patternFill patternType="solid">
        <fgColor rgb="0014B8A6"/>
      </patternFill>
    </fill>
  </fills>
  <borders count="2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</borders>
  <cellStyleXfs count="1">
    <xf numFmtId="0" fontId="0" fillId="0" borderId="0"/>
  </cellStyleXfs>
  <cellXfs count="26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3" fillId="3" borderId="1" applyAlignment="1" pivotButton="0" quotePrefix="0" xfId="0">
      <alignment horizontal="center" vertical="center"/>
    </xf>
    <xf numFmtId="0" fontId="3" fillId="3" borderId="1" applyAlignment="1" pivotButton="0" quotePrefix="0" xfId="0">
      <alignment horizontal="right" vertical="center"/>
    </xf>
    <xf numFmtId="164" fontId="3" fillId="4" borderId="1" applyAlignment="1" pivotButton="0" quotePrefix="0" xfId="0">
      <alignment horizontal="right" vertical="center"/>
    </xf>
    <xf numFmtId="164" fontId="4" fillId="3" borderId="1" applyAlignment="1" pivotButton="0" quotePrefix="0" xfId="0">
      <alignment horizontal="right" vertical="center"/>
    </xf>
    <xf numFmtId="10" fontId="3" fillId="3" borderId="1" applyAlignment="1" pivotButton="0" quotePrefix="0" xfId="0">
      <alignment horizontal="right" vertical="center"/>
    </xf>
    <xf numFmtId="0" fontId="3" fillId="5" borderId="1" applyAlignment="1" pivotButton="0" quotePrefix="0" xfId="0">
      <alignment horizontal="center" vertical="center"/>
    </xf>
    <xf numFmtId="0" fontId="3" fillId="5" borderId="1" applyAlignment="1" pivotButton="0" quotePrefix="0" xfId="0">
      <alignment horizontal="right" vertical="center"/>
    </xf>
    <xf numFmtId="164" fontId="4" fillId="5" borderId="1" applyAlignment="1" pivotButton="0" quotePrefix="0" xfId="0">
      <alignment horizontal="right" vertical="center"/>
    </xf>
    <xf numFmtId="10" fontId="3" fillId="5" borderId="1" applyAlignment="1" pivotButton="0" quotePrefix="0" xfId="0">
      <alignment horizontal="right" vertical="center"/>
    </xf>
    <xf numFmtId="0" fontId="2" fillId="2" borderId="1" applyAlignment="1" pivotButton="0" quotePrefix="0" xfId="0">
      <alignment horizontal="right" vertical="center"/>
    </xf>
    <xf numFmtId="164" fontId="2" fillId="2" borderId="1" applyAlignment="1" pivotButton="0" quotePrefix="0" xfId="0">
      <alignment horizontal="right" vertical="center"/>
    </xf>
    <xf numFmtId="10" fontId="2" fillId="2" borderId="1" applyAlignment="1" pivotButton="0" quotePrefix="0" xfId="0">
      <alignment horizontal="right" vertical="center"/>
    </xf>
    <xf numFmtId="0" fontId="5" fillId="6" borderId="1" applyAlignment="1" pivotButton="0" quotePrefix="0" xfId="0">
      <alignment horizontal="left" vertical="center"/>
    </xf>
    <xf numFmtId="164" fontId="5" fillId="6" borderId="1" applyAlignment="1" pivotButton="0" quotePrefix="0" xfId="0">
      <alignment horizontal="right" vertical="center"/>
    </xf>
    <xf numFmtId="10" fontId="5" fillId="6" borderId="1" applyAlignment="1" pivotButton="0" quotePrefix="0" xfId="0">
      <alignment horizontal="right" vertical="center"/>
    </xf>
    <xf numFmtId="3" fontId="5" fillId="6" borderId="1" applyAlignment="1" pivotButton="0" quotePrefix="0" xfId="0">
      <alignment horizontal="right" vertical="center"/>
    </xf>
    <xf numFmtId="0" fontId="6" fillId="7" borderId="1" applyAlignment="1" pivotButton="0" quotePrefix="0" xfId="0">
      <alignment horizontal="center" vertical="center"/>
    </xf>
    <xf numFmtId="0" fontId="3" fillId="0" borderId="1" applyAlignment="1" pivotButton="0" quotePrefix="0" xfId="0">
      <alignment horizontal="center" vertical="center"/>
    </xf>
    <xf numFmtId="164" fontId="3" fillId="0" borderId="1" applyAlignment="1" pivotButton="0" quotePrefix="0" xfId="0">
      <alignment horizontal="right" vertical="center"/>
    </xf>
    <xf numFmtId="0" fontId="2" fillId="8" borderId="1" applyAlignment="1" pivotButton="0" quotePrefix="0" xfId="0">
      <alignment horizontal="left" vertical="center"/>
    </xf>
    <xf numFmtId="0" fontId="7" fillId="6" borderId="1" applyAlignment="1" pivotButton="0" quotePrefix="0" xfId="0">
      <alignment horizontal="left" vertical="center"/>
    </xf>
    <xf numFmtId="0" fontId="3" fillId="3" borderId="1" applyAlignment="1" pivotButton="0" quotePrefix="0" xfId="0">
      <alignment horizontal="left" vertical="center" wrapText="1"/>
    </xf>
    <xf numFmtId="0" fontId="3" fillId="5" borderId="1" applyAlignment="1" pivotButton="0" quotePrefix="0" xfId="0">
      <alignment horizontal="left" vertical="center" wrapText="1"/>
    </xf>
  </cellXfs>
  <cellStyles count="1">
    <cellStyle name="Normal" xfId="0" builtinId="0" hidden="0"/>
  </cellStyles>
  <dxfs count="2">
    <dxf>
      <font>
        <name val="Calibri"/>
        <b val="1"/>
        <color rgb="0015803D"/>
        <sz val="10"/>
      </font>
      <fill>
        <patternFill patternType="solid">
          <fgColor rgb="00DCFCE7"/>
        </patternFill>
      </fill>
    </dxf>
    <dxf>
      <font>
        <name val="Calibri"/>
        <b val="1"/>
        <color rgb="00DC2626"/>
        <sz val="10"/>
      </font>
      <fill>
        <patternFill patternType="solid">
          <fgColor rgb="00FEE2E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Evolução Mensal: Receita Líquida x Lucro Líquido</a:t>
            </a:r>
          </a:p>
        </rich>
      </tx>
    </title>
    <plotArea>
      <lineChart>
        <grouping val="standard"/>
        <ser>
          <idx val="0"/>
          <order val="0"/>
          <tx>
            <strRef>
              <f>'Resumo_Dashboard'!B14</f>
            </strRef>
          </tx>
          <spPr>
            <a:ln xmlns:a="http://schemas.openxmlformats.org/drawingml/2006/main" w="20000">
              <a:solidFill>
                <a:srgbClr val="0F766E"/>
              </a:solidFill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'Resumo_Dashboard'!$A$15:$A$23</f>
            </numRef>
          </cat>
          <val>
            <numRef>
              <f>'Resumo_Dashboard'!$B$15:$B$23</f>
            </numRef>
          </val>
        </ser>
        <ser>
          <idx val="1"/>
          <order val="1"/>
          <tx>
            <strRef>
              <f>'Resumo_Dashboard'!C14</f>
            </strRef>
          </tx>
          <spPr>
            <a:ln xmlns:a="http://schemas.openxmlformats.org/drawingml/2006/main" w="20000">
              <a:solidFill>
                <a:srgbClr val="DC2626"/>
              </a:solidFill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'Resumo_Dashboard'!$A$15:$A$23</f>
            </numRef>
          </cat>
          <val>
            <numRef>
              <f>'Resumo_Dashboard'!$C$15:$C$23</f>
            </numRef>
          </val>
        </ser>
        <axId val="10"/>
        <axId val="100"/>
      </line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Mês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Valor (R$)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Lucro Líquido por Mês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'Resumo_Dashboard'!C14</f>
            </strRef>
          </tx>
          <spPr>
            <a:solidFill xmlns:a="http://schemas.openxmlformats.org/drawingml/2006/main">
              <a:srgbClr val="14B8A6"/>
            </a:solidFill>
            <a:ln xmlns:a="http://schemas.openxmlformats.org/drawingml/2006/main">
              <a:prstDash val="solid"/>
            </a:ln>
          </spPr>
          <cat>
            <numRef>
              <f>'Resumo_Dashboard'!$A$15:$A$23</f>
            </numRef>
          </cat>
          <val>
            <numRef>
              <f>'Resumo_Dashboard'!$C$15:$C$23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Mês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Lucro Líquido (R$)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3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Distribuição: Meses com Lucro x Prejuízo</a:t>
            </a:r>
          </a:p>
        </rich>
      </tx>
    </title>
    <plotArea>
      <pieChart>
        <varyColors val="1"/>
        <ser>
          <idx val="0"/>
          <order val="0"/>
          <tx>
            <strRef>
              <f>'Resumo_Dashboard'!F14</f>
            </strRef>
          </tx>
          <spPr>
            <a:ln xmlns:a="http://schemas.openxmlformats.org/drawingml/2006/main">
              <a:prstDash val="solid"/>
            </a:ln>
          </spPr>
          <dPt>
            <idx val="0"/>
            <spPr>
              <a:solidFill xmlns:a="http://schemas.openxmlformats.org/drawingml/2006/main">
                <a:srgbClr val="22C55E"/>
              </a:solidFill>
              <a:ln xmlns:a="http://schemas.openxmlformats.org/drawingml/2006/main">
                <a:prstDash val="solid"/>
              </a:ln>
            </spPr>
          </dPt>
          <dPt>
            <idx val="1"/>
            <spPr>
              <a:solidFill xmlns:a="http://schemas.openxmlformats.org/drawingml/2006/main">
                <a:srgbClr val="DC2626"/>
              </a:solidFill>
              <a:ln xmlns:a="http://schemas.openxmlformats.org/drawingml/2006/main">
                <a:prstDash val="solid"/>
              </a:ln>
            </spPr>
          </dPt>
          <cat>
            <numRef>
              <f>'Resumo_Dashboard'!$E$15:$E$16</f>
            </numRef>
          </cat>
          <val>
            <numRef>
              <f>'Resumo_Dashboard'!$F$15:$F$16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Relationship Type="http://schemas.openxmlformats.org/officeDocument/2006/relationships/chart" Target="/xl/charts/chart3.xml" Id="rId3"/></Relationships>
</file>

<file path=xl/drawings/drawing1.xml><?xml version="1.0" encoding="utf-8"?>
<wsDr xmlns="http://schemas.openxmlformats.org/drawingml/2006/spreadsheetDrawing">
  <oneCellAnchor>
    <from>
      <col>4</col>
      <colOff>0</colOff>
      <row>2</row>
      <rowOff>0</rowOff>
    </from>
    <ext cx="7200000" cy="432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4</col>
      <colOff>0</colOff>
      <row>22</row>
      <rowOff>0</rowOff>
    </from>
    <ext cx="7200000" cy="432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  <oneCellAnchor>
    <from>
      <col>4</col>
      <colOff>0</colOff>
      <row>42</row>
      <rowOff>0</rowOff>
    </from>
    <ext cx="5040000" cy="4320000"/>
    <graphicFrame>
      <nvGraphicFramePr>
        <cNvPr id="3" name="Chart 3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13"/>
  <sheetViews>
    <sheetView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12" customWidth="1" min="1" max="1"/>
    <col width="22" customWidth="1" min="2" max="2"/>
    <col width="18" customWidth="1" min="3" max="3"/>
    <col width="18" customWidth="1" min="4" max="4"/>
    <col width="16" customWidth="1" min="5" max="5"/>
    <col width="14" customWidth="1" min="6" max="6"/>
    <col width="20" customWidth="1" min="7" max="7"/>
    <col width="16" customWidth="1" min="8" max="8"/>
    <col width="16" customWidth="1" min="9" max="9"/>
    <col width="14" customWidth="1" min="10" max="10"/>
    <col width="18" customWidth="1" min="11" max="11"/>
    <col width="22" customWidth="1" min="12" max="12"/>
    <col width="18" customWidth="1" min="13" max="13"/>
    <col width="16" customWidth="1" min="14" max="14"/>
    <col width="16" customWidth="1" min="15" max="15"/>
    <col width="20" customWidth="1" min="16" max="16"/>
    <col width="12" customWidth="1" min="17" max="17"/>
    <col width="14" customWidth="1" min="18" max="18"/>
    <col width="16" customWidth="1" min="19" max="19"/>
    <col width="18" customWidth="1" min="20" max="20"/>
    <col width="12" customWidth="1" min="21" max="21"/>
  </cols>
  <sheetData>
    <row r="1" ht="30" customHeight="1">
      <c r="A1" s="1" t="inlineStr">
        <is>
          <t>DEMONSTRAÇÃO DE RESULTADOS DO EXERCÍCIO (DRE) — MENSAL</t>
        </is>
      </c>
    </row>
    <row r="2" ht="30" customHeight="1">
      <c r="A2" s="2" t="inlineStr">
        <is>
          <t>Competência</t>
        </is>
      </c>
      <c r="B2" s="2" t="inlineStr">
        <is>
          <t>Empresa</t>
        </is>
      </c>
      <c r="C2" s="2" t="inlineStr">
        <is>
          <t>CNPJ</t>
        </is>
      </c>
      <c r="D2" s="2" t="inlineStr">
        <is>
          <t>Cidade</t>
        </is>
      </c>
      <c r="E2" s="2" t="inlineStr">
        <is>
          <t>Receita Bruta</t>
        </is>
      </c>
      <c r="F2" s="2" t="inlineStr">
        <is>
          <t>Devoluções</t>
        </is>
      </c>
      <c r="G2" s="2" t="inlineStr">
        <is>
          <t>Impostos s/ Vendas</t>
        </is>
      </c>
      <c r="H2" s="2" t="inlineStr">
        <is>
          <t>Receita Líquida</t>
        </is>
      </c>
      <c r="I2" s="2" t="inlineStr">
        <is>
          <t>Custo Prod/Serv</t>
        </is>
      </c>
      <c r="J2" s="2" t="inlineStr">
        <is>
          <t>Lucro Bruto</t>
        </is>
      </c>
      <c r="K2" s="2" t="inlineStr">
        <is>
          <t>Desp. Comerciais</t>
        </is>
      </c>
      <c r="L2" s="2" t="inlineStr">
        <is>
          <t>Desp. Administrativas</t>
        </is>
      </c>
      <c r="M2" s="2" t="inlineStr">
        <is>
          <t>Desp. Financeiras</t>
        </is>
      </c>
      <c r="N2" s="2" t="inlineStr">
        <is>
          <t>Outras Receitas</t>
        </is>
      </c>
      <c r="O2" s="2" t="inlineStr">
        <is>
          <t>Outras Despesas</t>
        </is>
      </c>
      <c r="P2" s="2" t="inlineStr">
        <is>
          <t>Result. Operacional</t>
        </is>
      </c>
      <c r="Q2" s="2" t="inlineStr">
        <is>
          <t>IRPJ/CSLL</t>
        </is>
      </c>
      <c r="R2" s="2" t="inlineStr">
        <is>
          <t>Lucro Líquido</t>
        </is>
      </c>
      <c r="S2" s="2" t="inlineStr">
        <is>
          <t>Margem Bruta %</t>
        </is>
      </c>
      <c r="T2" s="2" t="inlineStr">
        <is>
          <t>Margem Líquida %</t>
        </is>
      </c>
      <c r="U2" s="2" t="inlineStr">
        <is>
          <t>Situação</t>
        </is>
      </c>
    </row>
    <row r="3">
      <c r="A3" s="3" t="inlineStr">
        <is>
          <t>01/2025</t>
        </is>
      </c>
      <c r="B3" s="4" t="inlineStr">
        <is>
          <t>Varejo Central Ltda</t>
        </is>
      </c>
      <c r="C3" s="4" t="inlineStr">
        <is>
          <t>12.345.678/0001-90</t>
        </is>
      </c>
      <c r="D3" s="3" t="inlineStr">
        <is>
          <t>São Paulo/SP</t>
        </is>
      </c>
      <c r="E3" s="5" t="n">
        <v>680000</v>
      </c>
      <c r="F3" s="5" t="n">
        <v>12000</v>
      </c>
      <c r="G3" s="5" t="n">
        <v>108800</v>
      </c>
      <c r="H3" s="6">
        <f>E3-F3-G3</f>
        <v/>
      </c>
      <c r="I3" s="5" t="n">
        <v>18000</v>
      </c>
      <c r="J3" s="6">
        <f>H3-I3</f>
        <v/>
      </c>
      <c r="K3" s="5" t="n">
        <v>28000</v>
      </c>
      <c r="L3" s="5" t="n">
        <v>45000</v>
      </c>
      <c r="M3" s="5" t="n">
        <v>12000</v>
      </c>
      <c r="N3" s="5" t="n">
        <v>3500</v>
      </c>
      <c r="O3" s="5" t="n">
        <v>2000</v>
      </c>
      <c r="P3" s="6">
        <f>J3-K3-L3-M3+N3-O3</f>
        <v/>
      </c>
      <c r="Q3" s="5" t="n">
        <v>16320</v>
      </c>
      <c r="R3" s="6">
        <f>P3-Q3</f>
        <v/>
      </c>
      <c r="S3" s="7">
        <f>IFERROR(J3/H3;0)</f>
        <v/>
      </c>
      <c r="T3" s="7">
        <f>IFERROR(R3/H3;0)</f>
        <v/>
      </c>
      <c r="U3" s="3">
        <f>IF(R3&gt;0;"Lucro";"Prejuízo")</f>
        <v/>
      </c>
    </row>
    <row r="4">
      <c r="A4" s="8" t="inlineStr">
        <is>
          <t>02/2025</t>
        </is>
      </c>
      <c r="B4" s="9" t="inlineStr">
        <is>
          <t>Serviços Ágeis S.A.</t>
        </is>
      </c>
      <c r="C4" s="9" t="inlineStr">
        <is>
          <t>23.456.789/0001-01</t>
        </is>
      </c>
      <c r="D4" s="8" t="inlineStr">
        <is>
          <t>Campinas/SP</t>
        </is>
      </c>
      <c r="E4" s="5" t="n">
        <v>320000</v>
      </c>
      <c r="F4" s="5" t="n">
        <v>5500</v>
      </c>
      <c r="G4" s="5" t="n">
        <v>51200</v>
      </c>
      <c r="H4" s="10">
        <f>E4-F4-G4</f>
        <v/>
      </c>
      <c r="I4" s="5" t="n">
        <v>7500</v>
      </c>
      <c r="J4" s="10">
        <f>H4-I4</f>
        <v/>
      </c>
      <c r="K4" s="5" t="n">
        <v>12000</v>
      </c>
      <c r="L4" s="5" t="n">
        <v>21000</v>
      </c>
      <c r="M4" s="5" t="n">
        <v>6500</v>
      </c>
      <c r="N4" s="5" t="n">
        <v>2000</v>
      </c>
      <c r="O4" s="5" t="n">
        <v>1500</v>
      </c>
      <c r="P4" s="10">
        <f>J4-K4-L4-M4+N4-O4</f>
        <v/>
      </c>
      <c r="Q4" s="5" t="n">
        <v>7680</v>
      </c>
      <c r="R4" s="10">
        <f>P4-Q4</f>
        <v/>
      </c>
      <c r="S4" s="11">
        <f>IFERROR(J4/H4;0)</f>
        <v/>
      </c>
      <c r="T4" s="11">
        <f>IFERROR(R4/H4;0)</f>
        <v/>
      </c>
      <c r="U4" s="8">
        <f>IF(R4&gt;0;"Lucro";"Prejuízo")</f>
        <v/>
      </c>
    </row>
    <row r="5">
      <c r="A5" s="3" t="inlineStr">
        <is>
          <t>03/2025</t>
        </is>
      </c>
      <c r="B5" s="4" t="inlineStr">
        <is>
          <t>Indústria Mineira Ltda</t>
        </is>
      </c>
      <c r="C5" s="4" t="inlineStr">
        <is>
          <t>34.567.890/0001-12</t>
        </is>
      </c>
      <c r="D5" s="3" t="inlineStr">
        <is>
          <t>Belo Horizonte/MG</t>
        </is>
      </c>
      <c r="E5" s="5" t="n">
        <v>510000</v>
      </c>
      <c r="F5" s="5" t="n">
        <v>8000</v>
      </c>
      <c r="G5" s="5" t="n">
        <v>81600</v>
      </c>
      <c r="H5" s="6">
        <f>E5-F5-G5</f>
        <v/>
      </c>
      <c r="I5" s="5" t="n">
        <v>14000</v>
      </c>
      <c r="J5" s="6">
        <f>H5-I5</f>
        <v/>
      </c>
      <c r="K5" s="5" t="n">
        <v>22000</v>
      </c>
      <c r="L5" s="5" t="n">
        <v>36000</v>
      </c>
      <c r="M5" s="5" t="n">
        <v>9000</v>
      </c>
      <c r="N5" s="5" t="n">
        <v>4000</v>
      </c>
      <c r="O5" s="5" t="n">
        <v>1800</v>
      </c>
      <c r="P5" s="6">
        <f>J5-K5-L5-M5+N5-O5</f>
        <v/>
      </c>
      <c r="Q5" s="5" t="n">
        <v>12240</v>
      </c>
      <c r="R5" s="6">
        <f>P5-Q5</f>
        <v/>
      </c>
      <c r="S5" s="7">
        <f>IFERROR(J5/H5;0)</f>
        <v/>
      </c>
      <c r="T5" s="7">
        <f>IFERROR(R5/H5;0)</f>
        <v/>
      </c>
      <c r="U5" s="3">
        <f>IF(R5&gt;0;"Lucro";"Prejuízo")</f>
        <v/>
      </c>
    </row>
    <row r="6">
      <c r="A6" s="8" t="inlineStr">
        <is>
          <t>04/2025</t>
        </is>
      </c>
      <c r="B6" s="9" t="inlineStr">
        <is>
          <t>Tech Solutions Ltda</t>
        </is>
      </c>
      <c r="C6" s="9" t="inlineStr">
        <is>
          <t>45.678.901/0001-23</t>
        </is>
      </c>
      <c r="D6" s="8" t="inlineStr">
        <is>
          <t>Curitiba/PR</t>
        </is>
      </c>
      <c r="E6" s="5" t="n">
        <v>275000</v>
      </c>
      <c r="F6" s="5" t="n">
        <v>3000</v>
      </c>
      <c r="G6" s="5" t="n">
        <v>44000</v>
      </c>
      <c r="H6" s="10">
        <f>E6-F6-G6</f>
        <v/>
      </c>
      <c r="I6" s="5" t="n">
        <v>6000</v>
      </c>
      <c r="J6" s="10">
        <f>H6-I6</f>
        <v/>
      </c>
      <c r="K6" s="5" t="n">
        <v>10000</v>
      </c>
      <c r="L6" s="5" t="n">
        <v>19500</v>
      </c>
      <c r="M6" s="5" t="n">
        <v>5500</v>
      </c>
      <c r="N6" s="5" t="n">
        <v>1500</v>
      </c>
      <c r="O6" s="5" t="n">
        <v>3500</v>
      </c>
      <c r="P6" s="10">
        <f>J6-K6-L6-M6+N6-O6</f>
        <v/>
      </c>
      <c r="Q6" s="5" t="n">
        <v>6600</v>
      </c>
      <c r="R6" s="10">
        <f>P6-Q6</f>
        <v/>
      </c>
      <c r="S6" s="11">
        <f>IFERROR(J6/H6;0)</f>
        <v/>
      </c>
      <c r="T6" s="11">
        <f>IFERROR(R6/H6;0)</f>
        <v/>
      </c>
      <c r="U6" s="8">
        <f>IF(R6&gt;0;"Lucro";"Prejuízo")</f>
        <v/>
      </c>
    </row>
    <row r="7">
      <c r="A7" s="3" t="inlineStr">
        <is>
          <t>05/2025</t>
        </is>
      </c>
      <c r="B7" s="4" t="inlineStr">
        <is>
          <t>Sul Comércio S.A.</t>
        </is>
      </c>
      <c r="C7" s="4" t="inlineStr">
        <is>
          <t>56.789.012/0001-34</t>
        </is>
      </c>
      <c r="D7" s="3" t="inlineStr">
        <is>
          <t>Porto Alegre/RS</t>
        </is>
      </c>
      <c r="E7" s="5" t="n">
        <v>490000</v>
      </c>
      <c r="F7" s="5" t="n">
        <v>9500</v>
      </c>
      <c r="G7" s="5" t="n">
        <v>78400</v>
      </c>
      <c r="H7" s="6">
        <f>E7-F7-G7</f>
        <v/>
      </c>
      <c r="I7" s="5" t="n">
        <v>13000</v>
      </c>
      <c r="J7" s="6">
        <f>H7-I7</f>
        <v/>
      </c>
      <c r="K7" s="5" t="n">
        <v>20000</v>
      </c>
      <c r="L7" s="5" t="n">
        <v>33000</v>
      </c>
      <c r="M7" s="5" t="n">
        <v>8500</v>
      </c>
      <c r="N7" s="5" t="n">
        <v>3000</v>
      </c>
      <c r="O7" s="5" t="n">
        <v>2200</v>
      </c>
      <c r="P7" s="6">
        <f>J7-K7-L7-M7+N7-O7</f>
        <v/>
      </c>
      <c r="Q7" s="5" t="n">
        <v>11760</v>
      </c>
      <c r="R7" s="6">
        <f>P7-Q7</f>
        <v/>
      </c>
      <c r="S7" s="7">
        <f>IFERROR(J7/H7;0)</f>
        <v/>
      </c>
      <c r="T7" s="7">
        <f>IFERROR(R7/H7;0)</f>
        <v/>
      </c>
      <c r="U7" s="3">
        <f>IF(R7&gt;0;"Lucro";"Prejuízo")</f>
        <v/>
      </c>
    </row>
    <row r="8">
      <c r="A8" s="8" t="inlineStr">
        <is>
          <t>06/2025</t>
        </is>
      </c>
      <c r="B8" s="9" t="inlineStr">
        <is>
          <t>Nordeste Serviços Ltda</t>
        </is>
      </c>
      <c r="C8" s="9" t="inlineStr">
        <is>
          <t>67.890.123/0001-45</t>
        </is>
      </c>
      <c r="D8" s="8" t="inlineStr">
        <is>
          <t>Recife/PE</t>
        </is>
      </c>
      <c r="E8" s="5" t="n">
        <v>185000</v>
      </c>
      <c r="F8" s="5" t="n">
        <v>4500</v>
      </c>
      <c r="G8" s="5" t="n">
        <v>29600</v>
      </c>
      <c r="H8" s="10">
        <f>E8-F8-G8</f>
        <v/>
      </c>
      <c r="I8" s="5" t="n">
        <v>4500</v>
      </c>
      <c r="J8" s="10">
        <f>H8-I8</f>
        <v/>
      </c>
      <c r="K8" s="5" t="n">
        <v>9000</v>
      </c>
      <c r="L8" s="5" t="n">
        <v>15000</v>
      </c>
      <c r="M8" s="5" t="n">
        <v>4500</v>
      </c>
      <c r="N8" s="5" t="n">
        <v>1200</v>
      </c>
      <c r="O8" s="5" t="n">
        <v>8500</v>
      </c>
      <c r="P8" s="10">
        <f>J8-K8-L8-M8+N8-O8</f>
        <v/>
      </c>
      <c r="Q8" s="5" t="n">
        <v>4440</v>
      </c>
      <c r="R8" s="10">
        <f>P8-Q8</f>
        <v/>
      </c>
      <c r="S8" s="11">
        <f>IFERROR(J8/H8;0)</f>
        <v/>
      </c>
      <c r="T8" s="11">
        <f>IFERROR(R8/H8;0)</f>
        <v/>
      </c>
      <c r="U8" s="8">
        <f>IF(R8&gt;0;"Lucro";"Prejuízo")</f>
        <v/>
      </c>
    </row>
    <row r="9">
      <c r="A9" s="3" t="inlineStr">
        <is>
          <t>07/2025</t>
        </is>
      </c>
      <c r="B9" s="4" t="inlineStr">
        <is>
          <t>Bahia Indústria S.A.</t>
        </is>
      </c>
      <c r="C9" s="4" t="inlineStr">
        <is>
          <t>78.901.234/0001-56</t>
        </is>
      </c>
      <c r="D9" s="3" t="inlineStr">
        <is>
          <t>Salvador/BA</t>
        </is>
      </c>
      <c r="E9" s="5" t="n">
        <v>420000</v>
      </c>
      <c r="F9" s="5" t="n">
        <v>7000</v>
      </c>
      <c r="G9" s="5" t="n">
        <v>67200</v>
      </c>
      <c r="H9" s="6">
        <f>E9-F9-G9</f>
        <v/>
      </c>
      <c r="I9" s="5" t="n">
        <v>11000</v>
      </c>
      <c r="J9" s="6">
        <f>H9-I9</f>
        <v/>
      </c>
      <c r="K9" s="5" t="n">
        <v>18000</v>
      </c>
      <c r="L9" s="5" t="n">
        <v>28000</v>
      </c>
      <c r="M9" s="5" t="n">
        <v>7500</v>
      </c>
      <c r="N9" s="5" t="n">
        <v>2500</v>
      </c>
      <c r="O9" s="5" t="n">
        <v>1600</v>
      </c>
      <c r="P9" s="6">
        <f>J9-K9-L9-M9+N9-O9</f>
        <v/>
      </c>
      <c r="Q9" s="5" t="n">
        <v>10080</v>
      </c>
      <c r="R9" s="6">
        <f>P9-Q9</f>
        <v/>
      </c>
      <c r="S9" s="7">
        <f>IFERROR(J9/H9;0)</f>
        <v/>
      </c>
      <c r="T9" s="7">
        <f>IFERROR(R9/H9;0)</f>
        <v/>
      </c>
      <c r="U9" s="3">
        <f>IF(R9&gt;0;"Lucro";"Prejuízo")</f>
        <v/>
      </c>
    </row>
    <row r="10">
      <c r="A10" s="8" t="inlineStr">
        <is>
          <t>08/2025</t>
        </is>
      </c>
      <c r="B10" s="9" t="inlineStr">
        <is>
          <t>Fortaleza Varejo Ltda</t>
        </is>
      </c>
      <c r="C10" s="9" t="inlineStr">
        <is>
          <t>89.012.345/0001-67</t>
        </is>
      </c>
      <c r="D10" s="8" t="inlineStr">
        <is>
          <t>Fortaleza/CE</t>
        </is>
      </c>
      <c r="E10" s="5" t="n">
        <v>120000</v>
      </c>
      <c r="F10" s="5" t="n">
        <v>6000</v>
      </c>
      <c r="G10" s="5" t="n">
        <v>19200</v>
      </c>
      <c r="H10" s="10">
        <f>E10-F10-G10</f>
        <v/>
      </c>
      <c r="I10" s="5" t="n">
        <v>3000</v>
      </c>
      <c r="J10" s="10">
        <f>H10-I10</f>
        <v/>
      </c>
      <c r="K10" s="5" t="n">
        <v>8000</v>
      </c>
      <c r="L10" s="5" t="n">
        <v>13000</v>
      </c>
      <c r="M10" s="5" t="n">
        <v>5000</v>
      </c>
      <c r="N10" s="5" t="n">
        <v>900</v>
      </c>
      <c r="O10" s="5" t="n">
        <v>9500</v>
      </c>
      <c r="P10" s="10">
        <f>J10-K10-L10-M10+N10-O10</f>
        <v/>
      </c>
      <c r="Q10" s="5" t="n">
        <v>2880</v>
      </c>
      <c r="R10" s="10">
        <f>P10-Q10</f>
        <v/>
      </c>
      <c r="S10" s="11">
        <f>IFERROR(J10/H10;0)</f>
        <v/>
      </c>
      <c r="T10" s="11">
        <f>IFERROR(R10/H10;0)</f>
        <v/>
      </c>
      <c r="U10" s="8">
        <f>IF(R10&gt;0;"Lucro";"Prejuízo")</f>
        <v/>
      </c>
    </row>
    <row r="11">
      <c r="A11" s="3" t="inlineStr">
        <is>
          <t>09/2025</t>
        </is>
      </c>
      <c r="B11" s="4" t="inlineStr">
        <is>
          <t>Capital Negócios S.A.</t>
        </is>
      </c>
      <c r="C11" s="4" t="inlineStr">
        <is>
          <t>90.123.456/0001-78</t>
        </is>
      </c>
      <c r="D11" s="3" t="inlineStr">
        <is>
          <t>Brasília/DF</t>
        </is>
      </c>
      <c r="E11" s="5" t="n">
        <v>355000</v>
      </c>
      <c r="F11" s="5" t="n">
        <v>4000</v>
      </c>
      <c r="G11" s="5" t="n">
        <v>56800</v>
      </c>
      <c r="H11" s="6">
        <f>E11-F11-G11</f>
        <v/>
      </c>
      <c r="I11" s="5" t="n">
        <v>9500</v>
      </c>
      <c r="J11" s="6">
        <f>H11-I11</f>
        <v/>
      </c>
      <c r="K11" s="5" t="n">
        <v>14000</v>
      </c>
      <c r="L11" s="5" t="n">
        <v>24000</v>
      </c>
      <c r="M11" s="5" t="n">
        <v>6000</v>
      </c>
      <c r="N11" s="5" t="n">
        <v>2000</v>
      </c>
      <c r="O11" s="5" t="n">
        <v>1200</v>
      </c>
      <c r="P11" s="6">
        <f>J11-K11-L11-M11+N11-O11</f>
        <v/>
      </c>
      <c r="Q11" s="5" t="n">
        <v>8520</v>
      </c>
      <c r="R11" s="6">
        <f>P11-Q11</f>
        <v/>
      </c>
      <c r="S11" s="7">
        <f>IFERROR(J11/H11;0)</f>
        <v/>
      </c>
      <c r="T11" s="7">
        <f>IFERROR(R11/H11;0)</f>
        <v/>
      </c>
      <c r="U11" s="3">
        <f>IF(R11&gt;0;"Lucro";"Prejuízo")</f>
        <v/>
      </c>
    </row>
    <row r="13">
      <c r="A13" s="2" t="inlineStr">
        <is>
          <t>TOTAIS</t>
        </is>
      </c>
      <c r="B13" s="12" t="n"/>
      <c r="C13" s="12" t="n"/>
      <c r="D13" s="12" t="n"/>
      <c r="E13" s="13">
        <f>SUM(E3:E11)</f>
        <v/>
      </c>
      <c r="F13" s="13">
        <f>SUM(F3:F11)</f>
        <v/>
      </c>
      <c r="G13" s="13">
        <f>SUM(G3:G11)</f>
        <v/>
      </c>
      <c r="H13" s="13">
        <f>SUM(H3:H11)</f>
        <v/>
      </c>
      <c r="I13" s="13">
        <f>SUM(I3:I11)</f>
        <v/>
      </c>
      <c r="J13" s="13">
        <f>SUM(J3:J11)</f>
        <v/>
      </c>
      <c r="K13" s="13">
        <f>SUM(K3:K11)</f>
        <v/>
      </c>
      <c r="L13" s="13">
        <f>SUM(L3:L11)</f>
        <v/>
      </c>
      <c r="M13" s="13">
        <f>SUM(M3:M11)</f>
        <v/>
      </c>
      <c r="N13" s="13">
        <f>SUM(N3:N11)</f>
        <v/>
      </c>
      <c r="O13" s="13">
        <f>SUM(O3:O11)</f>
        <v/>
      </c>
      <c r="P13" s="13">
        <f>SUM(P3:P11)</f>
        <v/>
      </c>
      <c r="Q13" s="13">
        <f>SUM(Q3:Q11)</f>
        <v/>
      </c>
      <c r="R13" s="13">
        <f>SUM(R3:R11)</f>
        <v/>
      </c>
      <c r="S13" s="14">
        <f>IFERROR(J13/H13;0)</f>
        <v/>
      </c>
      <c r="T13" s="14">
        <f>IFERROR(R13/H13;0)</f>
        <v/>
      </c>
      <c r="U13" s="12" t="n"/>
    </row>
  </sheetData>
  <mergeCells count="1">
    <mergeCell ref="A1:U1"/>
  </mergeCells>
  <conditionalFormatting sqref="U3:U11">
    <cfRule type="expression" priority="1" dxfId="0" stopIfTrue="1">
      <formula>U3="Lucro"</formula>
    </cfRule>
    <cfRule type="expression" priority="2" dxfId="1" stopIfTrue="1">
      <formula>U3="Prejuízo"</formula>
    </cfRule>
  </conditionalFormatting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L23"/>
  <sheetViews>
    <sheetView workbookViewId="0">
      <selection activeCell="A1" sqref="A1"/>
    </sheetView>
  </sheetViews>
  <sheetFormatPr baseColWidth="8" defaultRowHeight="15"/>
  <cols>
    <col width="28" customWidth="1" min="1" max="1"/>
    <col width="22" customWidth="1" min="2" max="2"/>
    <col width="30" customWidth="1" min="3" max="3"/>
    <col width="14" customWidth="1" min="4" max="4"/>
    <col width="14" customWidth="1" min="5" max="5"/>
    <col width="14" customWidth="1" min="6" max="6"/>
    <col width="14" customWidth="1" min="7" max="7"/>
    <col width="14" customWidth="1" min="8" max="8"/>
    <col width="14" customWidth="1" min="9" max="9"/>
    <col width="14" customWidth="1" min="10" max="10"/>
    <col width="14" customWidth="1" min="11" max="11"/>
    <col width="14" customWidth="1" min="12" max="12"/>
  </cols>
  <sheetData>
    <row r="1" ht="32" customHeight="1">
      <c r="A1" s="1" t="inlineStr">
        <is>
          <t>PAINEL EXECUTIVO — DEMONSTRAÇÃO DE RESULTADOS</t>
        </is>
      </c>
    </row>
    <row r="3">
      <c r="A3" s="15" t="inlineStr">
        <is>
          <t>Receita Bruta Acumulada</t>
        </is>
      </c>
      <c r="B3" s="16">
        <f>SUM(DRE_Mensal!E3:E11)</f>
        <v/>
      </c>
    </row>
    <row r="4">
      <c r="A4" s="15" t="inlineStr">
        <is>
          <t>Receita Líquida Acumulada</t>
        </is>
      </c>
      <c r="B4" s="16">
        <f>SUM(DRE_Mensal!H3:H11)</f>
        <v/>
      </c>
    </row>
    <row r="5">
      <c r="A5" s="15" t="inlineStr">
        <is>
          <t>Lucro Bruto Acumulado</t>
        </is>
      </c>
      <c r="B5" s="16">
        <f>SUM(DRE_Mensal!J3:J11)</f>
        <v/>
      </c>
    </row>
    <row r="6">
      <c r="A6" s="15" t="inlineStr">
        <is>
          <t>Lucro Líquido Acumulado</t>
        </is>
      </c>
      <c r="B6" s="16">
        <f>SUM(DRE_Mensal!R3:R11)</f>
        <v/>
      </c>
    </row>
    <row r="7">
      <c r="A7" s="15" t="inlineStr">
        <is>
          <t>Margem Bruta Média</t>
        </is>
      </c>
      <c r="B7" s="17">
        <f>AVERAGE(DRE_Mensal!S3:S11)</f>
        <v/>
      </c>
    </row>
    <row r="8">
      <c r="A8" s="15" t="inlineStr">
        <is>
          <t>Margem Líquida Média</t>
        </is>
      </c>
      <c r="B8" s="17">
        <f>AVERAGE(DRE_Mensal!T3:T11)</f>
        <v/>
      </c>
    </row>
    <row r="9">
      <c r="A9" s="15" t="inlineStr">
        <is>
          <t>Meses com Lucro</t>
        </is>
      </c>
      <c r="B9" s="18">
        <f>COUNTIF(DRE_Mensal!U3:U11;"Lucro")</f>
        <v/>
      </c>
    </row>
    <row r="10">
      <c r="A10" s="15" t="inlineStr">
        <is>
          <t>Meses com Prejuízo</t>
        </is>
      </c>
      <c r="B10" s="18">
        <f>COUNTIF(DRE_Mensal!U3:U11;"Prejuízo")</f>
        <v/>
      </c>
    </row>
    <row r="12">
      <c r="A12" s="19">
        <f>IF(AVERAGE(DRE_Mensal!T3:T11)&lt;0.10;"⚠ ALERTA: Margem Líquida média abaixo de 10%!";"✔ Margem Líquida média dentro do esperado.")</f>
        <v/>
      </c>
    </row>
    <row r="14">
      <c r="A14" s="2" t="inlineStr">
        <is>
          <t>Competência</t>
        </is>
      </c>
      <c r="B14" s="2" t="inlineStr">
        <is>
          <t>Receita Líquida</t>
        </is>
      </c>
      <c r="C14" s="2" t="inlineStr">
        <is>
          <t>Lucro Líquido</t>
        </is>
      </c>
      <c r="E14" s="2" t="inlineStr">
        <is>
          <t>Situação</t>
        </is>
      </c>
      <c r="F14" s="2" t="inlineStr">
        <is>
          <t>Quantidade</t>
        </is>
      </c>
    </row>
    <row r="15">
      <c r="A15" s="20">
        <f>DRE_Mensal!A3</f>
        <v/>
      </c>
      <c r="B15" s="21">
        <f>DRE_Mensal!H3</f>
        <v/>
      </c>
      <c r="C15" s="21">
        <f>DRE_Mensal!R3</f>
        <v/>
      </c>
      <c r="E15" s="3" t="inlineStr">
        <is>
          <t>Lucro</t>
        </is>
      </c>
      <c r="F15" s="3">
        <f>COUNTIF(DRE_Mensal!U3:U11;"Lucro")</f>
        <v/>
      </c>
    </row>
    <row r="16">
      <c r="A16" s="20">
        <f>DRE_Mensal!A4</f>
        <v/>
      </c>
      <c r="B16" s="21">
        <f>DRE_Mensal!H4</f>
        <v/>
      </c>
      <c r="C16" s="21">
        <f>DRE_Mensal!R4</f>
        <v/>
      </c>
      <c r="E16" s="3" t="inlineStr">
        <is>
          <t>Prejuízo</t>
        </is>
      </c>
      <c r="F16" s="3">
        <f>COUNTIF(DRE_Mensal!U3:U11;"Prejuízo")</f>
        <v/>
      </c>
    </row>
    <row r="17">
      <c r="A17" s="20">
        <f>DRE_Mensal!A5</f>
        <v/>
      </c>
      <c r="B17" s="21">
        <f>DRE_Mensal!H5</f>
        <v/>
      </c>
      <c r="C17" s="21">
        <f>DRE_Mensal!R5</f>
        <v/>
      </c>
    </row>
    <row r="18">
      <c r="A18" s="20">
        <f>DRE_Mensal!A6</f>
        <v/>
      </c>
      <c r="B18" s="21">
        <f>DRE_Mensal!H6</f>
        <v/>
      </c>
      <c r="C18" s="21">
        <f>DRE_Mensal!R6</f>
        <v/>
      </c>
    </row>
    <row r="19">
      <c r="A19" s="20">
        <f>DRE_Mensal!A7</f>
        <v/>
      </c>
      <c r="B19" s="21">
        <f>DRE_Mensal!H7</f>
        <v/>
      </c>
      <c r="C19" s="21">
        <f>DRE_Mensal!R7</f>
        <v/>
      </c>
    </row>
    <row r="20">
      <c r="A20" s="20">
        <f>DRE_Mensal!A8</f>
        <v/>
      </c>
      <c r="B20" s="21">
        <f>DRE_Mensal!H8</f>
        <v/>
      </c>
      <c r="C20" s="21">
        <f>DRE_Mensal!R8</f>
        <v/>
      </c>
    </row>
    <row r="21">
      <c r="A21" s="20">
        <f>DRE_Mensal!A9</f>
        <v/>
      </c>
      <c r="B21" s="21">
        <f>DRE_Mensal!H9</f>
        <v/>
      </c>
      <c r="C21" s="21">
        <f>DRE_Mensal!R9</f>
        <v/>
      </c>
    </row>
    <row r="22">
      <c r="A22" s="20">
        <f>DRE_Mensal!A10</f>
        <v/>
      </c>
      <c r="B22" s="21">
        <f>DRE_Mensal!H10</f>
        <v/>
      </c>
      <c r="C22" s="21">
        <f>DRE_Mensal!R10</f>
        <v/>
      </c>
    </row>
    <row r="23">
      <c r="A23" s="20">
        <f>DRE_Mensal!A11</f>
        <v/>
      </c>
      <c r="B23" s="21">
        <f>DRE_Mensal!H11</f>
        <v/>
      </c>
      <c r="C23" s="21">
        <f>DRE_Mensal!R11</f>
        <v/>
      </c>
    </row>
  </sheetData>
  <mergeCells count="2">
    <mergeCell ref="A1:L1"/>
    <mergeCell ref="A12:C12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C36"/>
  <sheetViews>
    <sheetView workbookViewId="0">
      <selection activeCell="A1" sqref="A1"/>
    </sheetView>
  </sheetViews>
  <sheetFormatPr baseColWidth="8" defaultRowHeight="15"/>
  <cols>
    <col width="4" customWidth="1" min="1" max="1"/>
    <col width="30" customWidth="1" min="2" max="2"/>
    <col width="60" customWidth="1" min="3" max="3"/>
  </cols>
  <sheetData>
    <row r="1" ht="32" customHeight="1">
      <c r="A1" s="1" t="inlineStr">
        <is>
          <t>INSTRUÇÕES DE USO — PLANILHA DRE MENSAL</t>
        </is>
      </c>
    </row>
    <row r="2" ht="18" customHeight="1">
      <c r="A2" t="inlineStr"/>
      <c r="B2" t="inlineStr"/>
      <c r="C2" t="inlineStr"/>
    </row>
    <row r="3" ht="18" customHeight="1">
      <c r="A3" t="inlineStr"/>
      <c r="B3" s="22" t="inlineStr">
        <is>
          <t>COMO PREENCHER</t>
        </is>
      </c>
    </row>
    <row r="4" ht="22" customHeight="1">
      <c r="A4" t="inlineStr"/>
      <c r="B4" s="23" t="inlineStr">
        <is>
          <t>Competência</t>
        </is>
      </c>
      <c r="C4" s="24" t="inlineStr">
        <is>
          <t>Informe o mês/ano no formato MM/AAAA (ex: 01/2025).</t>
        </is>
      </c>
    </row>
    <row r="5" ht="22" customHeight="1">
      <c r="A5" t="inlineStr"/>
      <c r="B5" s="23" t="inlineStr">
        <is>
          <t>Empresa</t>
        </is>
      </c>
      <c r="C5" s="25" t="inlineStr">
        <is>
          <t>Nome completo ou razão social da empresa.</t>
        </is>
      </c>
    </row>
    <row r="6" ht="22" customHeight="1">
      <c r="A6" t="inlineStr"/>
      <c r="B6" s="23" t="inlineStr">
        <is>
          <t>CNPJ</t>
        </is>
      </c>
      <c r="C6" s="24" t="inlineStr">
        <is>
          <t>CNPJ no formato XX.XXX.XXX/XXXX-XX (apenas caráter informativo).</t>
        </is>
      </c>
    </row>
    <row r="7" ht="22" customHeight="1">
      <c r="A7" t="inlineStr"/>
      <c r="B7" s="23" t="inlineStr">
        <is>
          <t>Cidade</t>
        </is>
      </c>
      <c r="C7" s="25" t="inlineStr">
        <is>
          <t>Cidade e estado onde a empresa está localizada (ex: São Paulo/SP).</t>
        </is>
      </c>
    </row>
    <row r="8" ht="22" customHeight="1">
      <c r="A8" t="inlineStr"/>
      <c r="B8" s="23" t="inlineStr">
        <is>
          <t>Receita Bruta</t>
        </is>
      </c>
      <c r="C8" s="24" t="inlineStr">
        <is>
          <t>Total de vendas de produtos ou prestação de serviços no período.</t>
        </is>
      </c>
    </row>
    <row r="9" ht="22" customHeight="1">
      <c r="A9" t="inlineStr"/>
      <c r="B9" s="23" t="inlineStr">
        <is>
          <t>Devoluções</t>
        </is>
      </c>
      <c r="C9" s="25" t="inlineStr">
        <is>
          <t>Devoluções de mercadorias e cancelamentos de pedidos.</t>
        </is>
      </c>
    </row>
    <row r="10" ht="22" customHeight="1">
      <c r="A10" t="inlineStr"/>
      <c r="B10" s="23" t="inlineStr">
        <is>
          <t>Impostos s/ Vendas</t>
        </is>
      </c>
      <c r="C10" s="24" t="inlineStr">
        <is>
          <t>ICMS, ISS, PIS e COFINS incidentes sobre a Receita Bruta.</t>
        </is>
      </c>
    </row>
    <row r="11" ht="22" customHeight="1">
      <c r="A11" t="inlineStr"/>
      <c r="B11" s="23" t="inlineStr">
        <is>
          <t>Custo Prod/Serv (CPV)</t>
        </is>
      </c>
      <c r="C11" s="25" t="inlineStr">
        <is>
          <t>Custo direto dos produtos vendidos ou dos serviços prestados.</t>
        </is>
      </c>
    </row>
    <row r="12" ht="22" customHeight="1">
      <c r="A12" t="inlineStr"/>
      <c r="B12" s="23" t="inlineStr">
        <is>
          <t>Desp. Comerciais</t>
        </is>
      </c>
      <c r="C12" s="24" t="inlineStr">
        <is>
          <t>Gastos com vendas: comissões, publicidade, entregas, etc.</t>
        </is>
      </c>
    </row>
    <row r="13" ht="22" customHeight="1">
      <c r="A13" t="inlineStr"/>
      <c r="B13" s="23" t="inlineStr">
        <is>
          <t>Desp. Administrativas</t>
        </is>
      </c>
      <c r="C13" s="25" t="inlineStr">
        <is>
          <t>Gastos de back-office: RH, aluguel, utilities, TI, etc.</t>
        </is>
      </c>
    </row>
    <row r="14" ht="22" customHeight="1">
      <c r="A14" t="inlineStr"/>
      <c r="B14" s="23" t="inlineStr">
        <is>
          <t>Desp. Financeiras</t>
        </is>
      </c>
      <c r="C14" s="24" t="inlineStr">
        <is>
          <t>Juros, tarifas bancárias e encargos financeiros.</t>
        </is>
      </c>
    </row>
    <row r="15" ht="22" customHeight="1">
      <c r="A15" t="inlineStr"/>
      <c r="B15" s="23" t="inlineStr">
        <is>
          <t>Outras Receitas</t>
        </is>
      </c>
      <c r="C15" s="25" t="inlineStr">
        <is>
          <t>Receitas não operacionais: aluguéis recebidos, ganhos eventuais.</t>
        </is>
      </c>
    </row>
    <row r="16" ht="22" customHeight="1">
      <c r="A16" t="inlineStr"/>
      <c r="B16" s="23" t="inlineStr">
        <is>
          <t>Outras Despesas</t>
        </is>
      </c>
      <c r="C16" s="24" t="inlineStr">
        <is>
          <t>Perdas eventuais, multas, sinistros, provisões especiais.</t>
        </is>
      </c>
    </row>
    <row r="17" ht="22" customHeight="1">
      <c r="A17" t="inlineStr"/>
      <c r="B17" s="23" t="inlineStr">
        <is>
          <t>IRPJ/CSLL</t>
        </is>
      </c>
      <c r="C17" s="25" t="inlineStr">
        <is>
          <t>Estimativa do Imposto de Renda e Contribuição Social sobre o Lucro.</t>
        </is>
      </c>
    </row>
    <row r="18" ht="18" customHeight="1">
      <c r="A18" t="inlineStr"/>
      <c r="B18" t="inlineStr"/>
      <c r="C18" t="inlineStr"/>
    </row>
    <row r="19" ht="18" customHeight="1">
      <c r="A19" t="inlineStr"/>
      <c r="B19" s="22" t="inlineStr">
        <is>
          <t>INDICADORES CALCULADOS</t>
        </is>
      </c>
    </row>
    <row r="20" ht="22" customHeight="1">
      <c r="A20" t="inlineStr"/>
      <c r="B20" s="23" t="inlineStr">
        <is>
          <t>Receita Líquida</t>
        </is>
      </c>
      <c r="C20" s="24" t="inlineStr">
        <is>
          <t>Receita Bruta − Devoluções − Impostos s/ Vendas.</t>
        </is>
      </c>
    </row>
    <row r="21" ht="22" customHeight="1">
      <c r="A21" t="inlineStr"/>
      <c r="B21" s="23" t="inlineStr">
        <is>
          <t>Lucro Bruto</t>
        </is>
      </c>
      <c r="C21" s="25" t="inlineStr">
        <is>
          <t>Receita Líquida − Custo dos Produtos/Serviços.</t>
        </is>
      </c>
    </row>
    <row r="22" ht="22" customHeight="1">
      <c r="A22" t="inlineStr"/>
      <c r="B22" s="23" t="inlineStr">
        <is>
          <t>Resultado Operacional</t>
        </is>
      </c>
      <c r="C22" s="24" t="inlineStr">
        <is>
          <t>Lucro Bruto − Despesas Comerciais − Administrativas − Financeiras + Outras Receitas − Outras Despesas.</t>
        </is>
      </c>
    </row>
    <row r="23" ht="22" customHeight="1">
      <c r="A23" t="inlineStr"/>
      <c r="B23" s="23" t="inlineStr">
        <is>
          <t>Lucro Líquido</t>
        </is>
      </c>
      <c r="C23" s="25" t="inlineStr">
        <is>
          <t>Resultado Operacional − IRPJ/CSLL.</t>
        </is>
      </c>
    </row>
    <row r="24" ht="22" customHeight="1">
      <c r="A24" t="inlineStr"/>
      <c r="B24" s="23" t="inlineStr">
        <is>
          <t>Margem Bruta %</t>
        </is>
      </c>
      <c r="C24" s="24" t="inlineStr">
        <is>
          <t>Lucro Bruto ÷ Receita Líquida. Mede eficiência operacional bruta.</t>
        </is>
      </c>
    </row>
    <row r="25" ht="22" customHeight="1">
      <c r="A25" t="inlineStr"/>
      <c r="B25" s="23" t="inlineStr">
        <is>
          <t>Margem Líquida %</t>
        </is>
      </c>
      <c r="C25" s="25" t="inlineStr">
        <is>
          <t>Lucro Líquido ÷ Receita Líquida. Mede rentabilidade real do período.</t>
        </is>
      </c>
    </row>
    <row r="26" ht="22" customHeight="1">
      <c r="A26" t="inlineStr"/>
      <c r="B26" s="23" t="inlineStr">
        <is>
          <t>Situação</t>
        </is>
      </c>
      <c r="C26" s="24" t="inlineStr">
        <is>
          <t>IF automático: 'Lucro' se Lucro Líquido &gt; 0; caso contrário 'Prejuízo'.</t>
        </is>
      </c>
    </row>
    <row r="27" ht="18" customHeight="1">
      <c r="A27" t="inlineStr"/>
      <c r="B27" t="inlineStr"/>
      <c r="C27" t="inlineStr"/>
    </row>
    <row r="28" ht="18" customHeight="1">
      <c r="A28" t="inlineStr"/>
      <c r="B28" s="22" t="inlineStr">
        <is>
          <t>OBSERVAÇÕES IMPORTANTES</t>
        </is>
      </c>
    </row>
    <row r="29" ht="22" customHeight="1">
      <c r="A29" t="inlineStr"/>
      <c r="B29" s="23" t="inlineStr">
        <is>
          <t>ICMS / ISS</t>
        </is>
      </c>
      <c r="C29" s="25" t="inlineStr">
        <is>
          <t>Tributos sobre circulação de mercadorias (ICMS) ou serviços (ISS). Não acumular os dois para a mesma operação.</t>
        </is>
      </c>
    </row>
    <row r="30" ht="22" customHeight="1">
      <c r="A30" t="inlineStr"/>
      <c r="B30" s="23" t="inlineStr">
        <is>
          <t>PIS / COFINS</t>
        </is>
      </c>
      <c r="C30" s="24" t="inlineStr">
        <is>
          <t>Contribuições federais sobre receita bruta. Alíquotas variam conforme o regime tributário (Simples, Lucro Presumido ou Lucro Real).</t>
        </is>
      </c>
    </row>
    <row r="31" ht="22" customHeight="1">
      <c r="A31" t="inlineStr"/>
      <c r="B31" s="23" t="inlineStr">
        <is>
          <t>IRPJ / CSLL</t>
        </is>
      </c>
      <c r="C31" s="25" t="inlineStr">
        <is>
          <t>Os valores inseridos são estimativas gerenciais. O cálculo oficial depende do regime tributário e da apuração contábil.</t>
        </is>
      </c>
    </row>
    <row r="32" ht="22" customHeight="1">
      <c r="A32" t="inlineStr"/>
      <c r="B32" s="23" t="inlineStr">
        <is>
          <t>Margem &lt; 10%</t>
        </is>
      </c>
      <c r="C32" s="24" t="inlineStr">
        <is>
          <t>O Dashboard emite alerta automático se a Margem Líquida média acumulada ficar abaixo de 10%. Revise custos e despesas.</t>
        </is>
      </c>
    </row>
    <row r="33" ht="18" customHeight="1">
      <c r="A33" t="inlineStr"/>
      <c r="B33" t="inlineStr"/>
      <c r="C33" t="inlineStr"/>
    </row>
    <row r="34" ht="18" customHeight="1">
      <c r="A34" t="inlineStr"/>
      <c r="B34" s="22" t="inlineStr">
        <is>
          <t>AVISO LEGAL</t>
        </is>
      </c>
    </row>
    <row r="35" ht="22" customHeight="1">
      <c r="A35" t="inlineStr"/>
      <c r="B35" s="23" t="inlineStr">
        <is>
          <t>Modelo Gerencial</t>
        </is>
      </c>
      <c r="C35" s="25" t="inlineStr">
        <is>
          <t>Esta planilha é um instrumento de gestão interna e NÃO substitui a Demonstração de Resultados oficial elaborada pelo contador responsável, conforme NBC TG 26 e legislação vigente.</t>
        </is>
      </c>
    </row>
    <row r="36" ht="22" customHeight="1">
      <c r="A36" t="inlineStr"/>
      <c r="B36" s="23" t="inlineStr">
        <is>
          <t>Uso Responsável</t>
        </is>
      </c>
      <c r="C36" s="24" t="inlineStr">
        <is>
          <t>Certifique-se de reconciliar os valores com o sistema contábil da empresa antes de utilizá-los em relatórios externos ou tomada de decisão financeira.</t>
        </is>
      </c>
    </row>
  </sheetData>
  <mergeCells count="5">
    <mergeCell ref="A1:C1"/>
    <mergeCell ref="B3:C3"/>
    <mergeCell ref="B19:C19"/>
    <mergeCell ref="B28:C28"/>
    <mergeCell ref="B34:C34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2026-05-24T11:39:33Z</dcterms:created>
  <dcterms:modified xmlns:dcterms="http://purl.org/dc/terms/" xmlns:xsi="http://www.w3.org/2001/XMLSchema-instance" xsi:type="dcterms:W3CDTF">2026-05-24T11:39:33Z</dcterms:modified>
</cp:coreProperties>
</file>