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çamentos" sheetId="1" state="visible" r:id="rId1"/>
    <sheet xmlns:r="http://schemas.openxmlformats.org/officeDocument/2006/relationships" name="Resumo por CC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i val="1"/>
      <color rgb="000F766E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4" fontId="3" fillId="4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4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center" vertical="center" wrapText="1"/>
    </xf>
    <xf numFmtId="0" fontId="0" fillId="2" borderId="1" pivotButton="0" quotePrefix="0" xfId="0"/>
    <xf numFmtId="4" fontId="2" fillId="2" borderId="1" applyAlignment="1" pivotButton="0" quotePrefix="0" xfId="0">
      <alignment horizontal="right" vertical="center"/>
    </xf>
    <xf numFmtId="10" fontId="2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10" fontId="3" fillId="4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5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3" customWidth="1" min="2" max="2"/>
    <col width="22" customWidth="1" min="3" max="3"/>
    <col width="20" customWidth="1" min="4" max="4"/>
    <col width="30" customWidth="1" min="5" max="5"/>
    <col width="10" customWidth="1" min="6" max="6"/>
    <col width="20" customWidth="1" min="7" max="7"/>
    <col width="20" customWidth="1" min="8" max="8"/>
    <col width="18" customWidth="1" min="9" max="9"/>
    <col width="15" customWidth="1" min="10" max="10"/>
    <col width="20" customWidth="1" min="11" max="11"/>
  </cols>
  <sheetData>
    <row r="1" ht="30" customHeight="1">
      <c r="A1" s="1" t="inlineStr">
        <is>
          <t>CENTRO DE CUSTOS — LANÇAMENTOS DE DESPESAS E RECEITAS</t>
        </is>
      </c>
    </row>
    <row r="2" ht="35" customHeight="1">
      <c r="A2" s="2" t="inlineStr">
        <is>
          <t>Nº Lançamento</t>
        </is>
      </c>
      <c r="B2" s="2" t="inlineStr">
        <is>
          <t>Data</t>
        </is>
      </c>
      <c r="C2" s="2" t="inlineStr">
        <is>
          <t>Centro de Custo</t>
        </is>
      </c>
      <c r="D2" s="2" t="inlineStr">
        <is>
          <t>Categoria</t>
        </is>
      </c>
      <c r="E2" s="2" t="inlineStr">
        <is>
          <t>Descrição</t>
        </is>
      </c>
      <c r="F2" s="2" t="inlineStr">
        <is>
          <t>Tipo</t>
        </is>
      </c>
      <c r="G2" s="2" t="inlineStr">
        <is>
          <t>Valor Previsto (R$)</t>
        </is>
      </c>
      <c r="H2" s="2" t="inlineStr">
        <is>
          <t>Valor Real (R$)</t>
        </is>
      </c>
      <c r="I2" s="2" t="inlineStr">
        <is>
          <t>Variação (R$)</t>
        </is>
      </c>
      <c r="J2" s="2" t="inlineStr">
        <is>
          <t>Variação (%)</t>
        </is>
      </c>
      <c r="K2" s="2" t="inlineStr">
        <is>
          <t>Responsável</t>
        </is>
      </c>
    </row>
    <row r="3">
      <c r="A3" s="3" t="inlineStr">
        <is>
          <t>LC-001</t>
        </is>
      </c>
      <c r="B3" s="3" t="inlineStr">
        <is>
          <t>05/01/2024</t>
        </is>
      </c>
      <c r="C3" s="4" t="inlineStr">
        <is>
          <t>ADM-001</t>
        </is>
      </c>
      <c r="D3" s="5" t="inlineStr">
        <is>
          <t>Pessoal</t>
        </is>
      </c>
      <c r="E3" s="5" t="inlineStr">
        <is>
          <t>Salários Janeiro</t>
        </is>
      </c>
      <c r="F3" s="3" t="inlineStr">
        <is>
          <t>Despesa</t>
        </is>
      </c>
      <c r="G3" s="6" t="n">
        <v>45000</v>
      </c>
      <c r="H3" s="6" t="n">
        <v>45000</v>
      </c>
      <c r="I3" s="7">
        <f>H3-G3</f>
        <v/>
      </c>
      <c r="J3" s="8">
        <f>IF(G3&lt;&gt;0;(H3-G3)/G3;0)</f>
        <v/>
      </c>
      <c r="K3" s="3" t="inlineStr">
        <is>
          <t>Ana Souza</t>
        </is>
      </c>
    </row>
    <row r="4">
      <c r="A4" s="9" t="inlineStr">
        <is>
          <t>LC-002</t>
        </is>
      </c>
      <c r="B4" s="9" t="inlineStr">
        <is>
          <t>08/01/2024</t>
        </is>
      </c>
      <c r="C4" s="4" t="inlineStr">
        <is>
          <t>MKT-002</t>
        </is>
      </c>
      <c r="D4" s="5" t="inlineStr">
        <is>
          <t>Marketing</t>
        </is>
      </c>
      <c r="E4" s="5" t="inlineStr">
        <is>
          <t>Campanha Redes Sociais</t>
        </is>
      </c>
      <c r="F4" s="9" t="inlineStr">
        <is>
          <t>Despesa</t>
        </is>
      </c>
      <c r="G4" s="6" t="n">
        <v>8000</v>
      </c>
      <c r="H4" s="6" t="n">
        <v>9200</v>
      </c>
      <c r="I4" s="10">
        <f>H4-G4</f>
        <v/>
      </c>
      <c r="J4" s="11">
        <f>IF(G4&lt;&gt;0;(H4-G4)/G4;0)</f>
        <v/>
      </c>
      <c r="K4" s="9" t="inlineStr">
        <is>
          <t>Carlos Lima</t>
        </is>
      </c>
    </row>
    <row r="5">
      <c r="A5" s="3" t="inlineStr">
        <is>
          <t>LC-003</t>
        </is>
      </c>
      <c r="B5" s="3" t="inlineStr">
        <is>
          <t>10/01/2024</t>
        </is>
      </c>
      <c r="C5" s="4" t="inlineStr">
        <is>
          <t>TI-003</t>
        </is>
      </c>
      <c r="D5" s="5" t="inlineStr">
        <is>
          <t>Tecnologia</t>
        </is>
      </c>
      <c r="E5" s="5" t="inlineStr">
        <is>
          <t>Licença Software ERP</t>
        </is>
      </c>
      <c r="F5" s="3" t="inlineStr">
        <is>
          <t>Despesa</t>
        </is>
      </c>
      <c r="G5" s="6" t="n">
        <v>3500</v>
      </c>
      <c r="H5" s="6" t="n">
        <v>3500</v>
      </c>
      <c r="I5" s="7">
        <f>H5-G5</f>
        <v/>
      </c>
      <c r="J5" s="8">
        <f>IF(G5&lt;&gt;0;(H5-G5)/G5;0)</f>
        <v/>
      </c>
      <c r="K5" s="3" t="inlineStr">
        <is>
          <t>Fernanda Rocha</t>
        </is>
      </c>
    </row>
    <row r="6">
      <c r="A6" s="9" t="inlineStr">
        <is>
          <t>LC-004</t>
        </is>
      </c>
      <c r="B6" s="9" t="inlineStr">
        <is>
          <t>12/01/2024</t>
        </is>
      </c>
      <c r="C6" s="4" t="inlineStr">
        <is>
          <t>VND-004</t>
        </is>
      </c>
      <c r="D6" s="5" t="inlineStr">
        <is>
          <t>Comercial</t>
        </is>
      </c>
      <c r="E6" s="5" t="inlineStr">
        <is>
          <t>Comissões de Vendas</t>
        </is>
      </c>
      <c r="F6" s="9" t="inlineStr">
        <is>
          <t>Despesa</t>
        </is>
      </c>
      <c r="G6" s="6" t="n">
        <v>12000</v>
      </c>
      <c r="H6" s="6" t="n">
        <v>10800</v>
      </c>
      <c r="I6" s="10">
        <f>H6-G6</f>
        <v/>
      </c>
      <c r="J6" s="11">
        <f>IF(G6&lt;&gt;0;(H6-G6)/G6;0)</f>
        <v/>
      </c>
      <c r="K6" s="9" t="inlineStr">
        <is>
          <t>João Pereira</t>
        </is>
      </c>
    </row>
    <row r="7">
      <c r="A7" s="3" t="inlineStr">
        <is>
          <t>LC-005</t>
        </is>
      </c>
      <c r="B7" s="3" t="inlineStr">
        <is>
          <t>15/01/2024</t>
        </is>
      </c>
      <c r="C7" s="4" t="inlineStr">
        <is>
          <t>OPR-005</t>
        </is>
      </c>
      <c r="D7" s="5" t="inlineStr">
        <is>
          <t>Operacional</t>
        </is>
      </c>
      <c r="E7" s="5" t="inlineStr">
        <is>
          <t>Manutenção Equipamentos</t>
        </is>
      </c>
      <c r="F7" s="3" t="inlineStr">
        <is>
          <t>Despesa</t>
        </is>
      </c>
      <c r="G7" s="6" t="n">
        <v>4200</v>
      </c>
      <c r="H7" s="6" t="n">
        <v>5100</v>
      </c>
      <c r="I7" s="7">
        <f>H7-G7</f>
        <v/>
      </c>
      <c r="J7" s="8">
        <f>IF(G7&lt;&gt;0;(H7-G7)/G7;0)</f>
        <v/>
      </c>
      <c r="K7" s="3" t="inlineStr">
        <is>
          <t>Mariana Costa</t>
        </is>
      </c>
    </row>
    <row r="8">
      <c r="A8" s="9" t="inlineStr">
        <is>
          <t>LC-006</t>
        </is>
      </c>
      <c r="B8" s="9" t="inlineStr">
        <is>
          <t>18/01/2024</t>
        </is>
      </c>
      <c r="C8" s="4" t="inlineStr">
        <is>
          <t>ADM-001</t>
        </is>
      </c>
      <c r="D8" s="5" t="inlineStr">
        <is>
          <t>Administrativo</t>
        </is>
      </c>
      <c r="E8" s="5" t="inlineStr">
        <is>
          <t>Aluguel Escritório</t>
        </is>
      </c>
      <c r="F8" s="9" t="inlineStr">
        <is>
          <t>Despesa</t>
        </is>
      </c>
      <c r="G8" s="6" t="n">
        <v>7800</v>
      </c>
      <c r="H8" s="6" t="n">
        <v>7800</v>
      </c>
      <c r="I8" s="10">
        <f>H8-G8</f>
        <v/>
      </c>
      <c r="J8" s="11">
        <f>IF(G8&lt;&gt;0;(H8-G8)/G8;0)</f>
        <v/>
      </c>
      <c r="K8" s="9" t="inlineStr">
        <is>
          <t>Ana Souza</t>
        </is>
      </c>
    </row>
    <row r="9">
      <c r="A9" s="3" t="inlineStr">
        <is>
          <t>LC-007</t>
        </is>
      </c>
      <c r="B9" s="3" t="inlineStr">
        <is>
          <t>20/01/2024</t>
        </is>
      </c>
      <c r="C9" s="4" t="inlineStr">
        <is>
          <t>MKT-002</t>
        </is>
      </c>
      <c r="D9" s="5" t="inlineStr">
        <is>
          <t>Marketing</t>
        </is>
      </c>
      <c r="E9" s="5" t="inlineStr">
        <is>
          <t>Evento Corporativo</t>
        </is>
      </c>
      <c r="F9" s="3" t="inlineStr">
        <is>
          <t>Despesa</t>
        </is>
      </c>
      <c r="G9" s="6" t="n">
        <v>6500</v>
      </c>
      <c r="H9" s="6" t="n">
        <v>5900</v>
      </c>
      <c r="I9" s="7">
        <f>H9-G9</f>
        <v/>
      </c>
      <c r="J9" s="8">
        <f>IF(G9&lt;&gt;0;(H9-G9)/G9;0)</f>
        <v/>
      </c>
      <c r="K9" s="3" t="inlineStr">
        <is>
          <t>Carlos Lima</t>
        </is>
      </c>
    </row>
    <row r="10">
      <c r="A10" s="9" t="inlineStr">
        <is>
          <t>LC-008</t>
        </is>
      </c>
      <c r="B10" s="9" t="inlineStr">
        <is>
          <t>22/01/2024</t>
        </is>
      </c>
      <c r="C10" s="4" t="inlineStr">
        <is>
          <t>TI-003</t>
        </is>
      </c>
      <c r="D10" s="5" t="inlineStr">
        <is>
          <t>Tecnologia</t>
        </is>
      </c>
      <c r="E10" s="5" t="inlineStr">
        <is>
          <t>Infraestrutura Cloud</t>
        </is>
      </c>
      <c r="F10" s="9" t="inlineStr">
        <is>
          <t>Despesa</t>
        </is>
      </c>
      <c r="G10" s="6" t="n">
        <v>5000</v>
      </c>
      <c r="H10" s="6" t="n">
        <v>5450</v>
      </c>
      <c r="I10" s="10">
        <f>H10-G10</f>
        <v/>
      </c>
      <c r="J10" s="11">
        <f>IF(G10&lt;&gt;0;(H10-G10)/G10;0)</f>
        <v/>
      </c>
      <c r="K10" s="9" t="inlineStr">
        <is>
          <t>Fernanda Rocha</t>
        </is>
      </c>
    </row>
    <row r="11">
      <c r="A11" s="3" t="inlineStr">
        <is>
          <t>LC-009</t>
        </is>
      </c>
      <c r="B11" s="3" t="inlineStr">
        <is>
          <t>25/01/2024</t>
        </is>
      </c>
      <c r="C11" s="4" t="inlineStr">
        <is>
          <t>VND-004</t>
        </is>
      </c>
      <c r="D11" s="5" t="inlineStr">
        <is>
          <t>Comercial</t>
        </is>
      </c>
      <c r="E11" s="5" t="inlineStr">
        <is>
          <t>Material de Vendas</t>
        </is>
      </c>
      <c r="F11" s="3" t="inlineStr">
        <is>
          <t>Despesa</t>
        </is>
      </c>
      <c r="G11" s="6" t="n">
        <v>1800</v>
      </c>
      <c r="H11" s="6" t="n">
        <v>1650</v>
      </c>
      <c r="I11" s="7">
        <f>H11-G11</f>
        <v/>
      </c>
      <c r="J11" s="8">
        <f>IF(G11&lt;&gt;0;(H11-G11)/G11;0)</f>
        <v/>
      </c>
      <c r="K11" s="3" t="inlineStr">
        <is>
          <t>João Pereira</t>
        </is>
      </c>
    </row>
    <row r="12" ht="18" customHeight="1">
      <c r="A12" s="9" t="inlineStr">
        <is>
          <t>LC-010</t>
        </is>
      </c>
      <c r="B12" s="9" t="inlineStr">
        <is>
          <t>28/01/2024</t>
        </is>
      </c>
      <c r="C12" s="4" t="inlineStr">
        <is>
          <t>OPR-005</t>
        </is>
      </c>
      <c r="D12" s="5" t="inlineStr">
        <is>
          <t>Operacional</t>
        </is>
      </c>
      <c r="E12" s="5" t="inlineStr">
        <is>
          <t>Logística e Frete</t>
        </is>
      </c>
      <c r="F12" s="9" t="inlineStr">
        <is>
          <t>Despesa</t>
        </is>
      </c>
      <c r="G12" s="6" t="n">
        <v>9500</v>
      </c>
      <c r="H12" s="6" t="n">
        <v>9800</v>
      </c>
      <c r="I12" s="10">
        <f>H12-G12</f>
        <v/>
      </c>
      <c r="J12" s="11">
        <f>IF(G12&lt;&gt;0;(H12-G12)/G12;0)</f>
        <v/>
      </c>
      <c r="K12" s="9" t="inlineStr">
        <is>
          <t>Mariana Costa</t>
        </is>
      </c>
    </row>
    <row r="13" ht="22" customHeight="1">
      <c r="A13" s="2" t="inlineStr">
        <is>
          <t>TOTAIS GERAIS</t>
        </is>
      </c>
      <c r="B13" s="12" t="n"/>
      <c r="C13" s="12" t="n"/>
      <c r="D13" s="12" t="n"/>
      <c r="E13" s="12" t="n"/>
      <c r="F13" s="12" t="n"/>
      <c r="G13" s="13">
        <f>SUM(G3:G12)</f>
        <v/>
      </c>
      <c r="H13" s="13">
        <f>SUM(H3:H12)</f>
        <v/>
      </c>
      <c r="I13" s="13">
        <f>SUM(I3:I12)</f>
        <v/>
      </c>
      <c r="J13" s="14">
        <f>IF(G13&lt;&gt;0;(H13-G13)/G13;0)</f>
        <v/>
      </c>
      <c r="K13" s="12" t="n"/>
    </row>
  </sheetData>
  <mergeCells count="2">
    <mergeCell ref="A1:K1"/>
    <mergeCell ref="A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5" customWidth="1" min="1" max="1"/>
    <col width="12" customWidth="1" min="2" max="2"/>
    <col width="18" customWidth="1" min="3" max="3"/>
    <col width="22" customWidth="1" min="4" max="4"/>
    <col width="20" customWidth="1" min="5" max="5"/>
    <col width="18" customWidth="1" min="6" max="6"/>
    <col width="15" customWidth="1" min="7" max="7"/>
    <col width="15" customWidth="1" min="8" max="8"/>
  </cols>
  <sheetData>
    <row r="1" ht="30" customHeight="1">
      <c r="A1" s="1" t="inlineStr">
        <is>
          <t>RESUMO POR CENTRO DE CUSTO — JANEIRO/2024</t>
        </is>
      </c>
    </row>
    <row r="2" ht="22" customHeight="1">
      <c r="A2" s="15" t="inlineStr">
        <is>
          <t>Análise por Centro de Custo</t>
        </is>
      </c>
    </row>
    <row r="3" ht="35" customHeight="1">
      <c r="A3" s="2" t="inlineStr">
        <is>
          <t>Centro de Custo</t>
        </is>
      </c>
      <c r="B3" s="2" t="inlineStr">
        <is>
          <t>Código</t>
        </is>
      </c>
      <c r="C3" s="2" t="inlineStr">
        <is>
          <t>Qtd. Lançamentos</t>
        </is>
      </c>
      <c r="D3" s="2" t="inlineStr">
        <is>
          <t>Total Previsto (R$)</t>
        </is>
      </c>
      <c r="E3" s="2" t="inlineStr">
        <is>
          <t>Total Real (R$)</t>
        </is>
      </c>
      <c r="F3" s="2" t="inlineStr">
        <is>
          <t>Variação (R$)</t>
        </is>
      </c>
      <c r="G3" s="2" t="inlineStr">
        <is>
          <t>Variação (%)</t>
        </is>
      </c>
      <c r="H3" s="2" t="inlineStr">
        <is>
          <t>Status</t>
        </is>
      </c>
    </row>
    <row r="4">
      <c r="A4" s="16" t="inlineStr">
        <is>
          <t>Administrativo</t>
        </is>
      </c>
      <c r="B4" s="9" t="inlineStr">
        <is>
          <t>ADM-001</t>
        </is>
      </c>
      <c r="C4" s="9">
        <f>COUNTIF(Lançamentos!C3:C12;"ADM-001")</f>
        <v/>
      </c>
      <c r="D4" s="10">
        <f>Lançamentos!G3+Lançamentos!G8</f>
        <v/>
      </c>
      <c r="E4" s="10">
        <f>Lançamentos!H3+Lançamentos!H8</f>
        <v/>
      </c>
      <c r="F4" s="10">
        <f>E4-D4</f>
        <v/>
      </c>
      <c r="G4" s="11">
        <f>IF(D4&lt;&gt;0;(E4-D4)/D4;0)</f>
        <v/>
      </c>
      <c r="H4" s="9">
        <f>IF(F4&gt;0;"Acima do Orçamento";IF(F4&lt;0;"Abaixo do Orçamento";"No Orçamento"))</f>
        <v/>
      </c>
    </row>
    <row r="5">
      <c r="A5" s="17" t="inlineStr">
        <is>
          <t>Marketing</t>
        </is>
      </c>
      <c r="B5" s="3" t="inlineStr">
        <is>
          <t>MKT-002</t>
        </is>
      </c>
      <c r="C5" s="3">
        <f>COUNTIF(Lançamentos!C3:C12;"MKT-002")</f>
        <v/>
      </c>
      <c r="D5" s="7">
        <f>Lançamentos!G4+Lançamentos!G9</f>
        <v/>
      </c>
      <c r="E5" s="7">
        <f>Lançamentos!H4+Lançamentos!H9</f>
        <v/>
      </c>
      <c r="F5" s="7">
        <f>E5-D5</f>
        <v/>
      </c>
      <c r="G5" s="8">
        <f>IF(D5&lt;&gt;0;(E5-D5)/D5;0)</f>
        <v/>
      </c>
      <c r="H5" s="3">
        <f>IF(F5&gt;0;"Acima do Orçamento";IF(F5&lt;0;"Abaixo do Orçamento";"No Orçamento"))</f>
        <v/>
      </c>
    </row>
    <row r="6">
      <c r="A6" s="16" t="inlineStr">
        <is>
          <t>Tecnologia da Informação</t>
        </is>
      </c>
      <c r="B6" s="9" t="inlineStr">
        <is>
          <t>TI-003</t>
        </is>
      </c>
      <c r="C6" s="9">
        <f>COUNTIF(Lançamentos!C3:C12;"TI-003")</f>
        <v/>
      </c>
      <c r="D6" s="10">
        <f>Lançamentos!G5+Lançamentos!G10</f>
        <v/>
      </c>
      <c r="E6" s="10">
        <f>Lançamentos!H5+Lançamentos!H10</f>
        <v/>
      </c>
      <c r="F6" s="10">
        <f>E6-D6</f>
        <v/>
      </c>
      <c r="G6" s="11">
        <f>IF(D6&lt;&gt;0;(E6-D6)/D6;0)</f>
        <v/>
      </c>
      <c r="H6" s="9">
        <f>IF(F6&gt;0;"Acima do Orçamento";IF(F6&lt;0;"Abaixo do Orçamento";"No Orçamento"))</f>
        <v/>
      </c>
    </row>
    <row r="7">
      <c r="A7" s="17" t="inlineStr">
        <is>
          <t>Comercial</t>
        </is>
      </c>
      <c r="B7" s="3" t="inlineStr">
        <is>
          <t>VND-004</t>
        </is>
      </c>
      <c r="C7" s="3">
        <f>COUNTIF(Lançamentos!C3:C12;"VND-004")</f>
        <v/>
      </c>
      <c r="D7" s="7">
        <f>Lançamentos!G6+Lançamentos!G11</f>
        <v/>
      </c>
      <c r="E7" s="7">
        <f>Lançamentos!H6+Lançamentos!H11</f>
        <v/>
      </c>
      <c r="F7" s="7">
        <f>E7-D7</f>
        <v/>
      </c>
      <c r="G7" s="8">
        <f>IF(D7&lt;&gt;0;(E7-D7)/D7;0)</f>
        <v/>
      </c>
      <c r="H7" s="3">
        <f>IF(F7&gt;0;"Acima do Orçamento";IF(F7&lt;0;"Abaixo do Orçamento";"No Orçamento"))</f>
        <v/>
      </c>
    </row>
    <row r="8">
      <c r="A8" s="16" t="inlineStr">
        <is>
          <t>Operacional</t>
        </is>
      </c>
      <c r="B8" s="9" t="inlineStr">
        <is>
          <t>OPR-005</t>
        </is>
      </c>
      <c r="C8" s="9">
        <f>COUNTIF(Lançamentos!C3:C12;"OPR-005")</f>
        <v/>
      </c>
      <c r="D8" s="10">
        <f>Lançamentos!G7+Lançamentos!G12</f>
        <v/>
      </c>
      <c r="E8" s="10">
        <f>Lançamentos!H7+Lançamentos!H12</f>
        <v/>
      </c>
      <c r="F8" s="10">
        <f>E8-D8</f>
        <v/>
      </c>
      <c r="G8" s="11">
        <f>IF(D8&lt;&gt;0;(E8-D8)/D8;0)</f>
        <v/>
      </c>
      <c r="H8" s="9">
        <f>IF(F8&gt;0;"Acima do Orçamento";IF(F8&lt;0;"Abaixo do Orçamento";"No Orçamento"))</f>
        <v/>
      </c>
    </row>
    <row r="9" ht="22" customHeight="1">
      <c r="A9" s="2" t="inlineStr">
        <is>
          <t>TOTAL GERAL</t>
        </is>
      </c>
      <c r="B9" s="12" t="n"/>
      <c r="C9" s="12" t="n"/>
      <c r="D9" s="13">
        <f>SUM(D4:D8)</f>
        <v/>
      </c>
      <c r="E9" s="13">
        <f>SUM(E4:E8)</f>
        <v/>
      </c>
      <c r="F9" s="13">
        <f>SUM(F4:F8)</f>
        <v/>
      </c>
      <c r="G9" s="14">
        <f>IF(D9&lt;&gt;0;(E9-D9)/D9;0)</f>
        <v/>
      </c>
      <c r="H9" s="12" t="n"/>
    </row>
    <row r="11" ht="22" customHeight="1">
      <c r="A11" s="15" t="inlineStr">
        <is>
          <t>Análise por Categoria de Despesa</t>
        </is>
      </c>
    </row>
    <row r="12" ht="35" customHeight="1">
      <c r="A12" s="2" t="inlineStr">
        <is>
          <t>Categoria</t>
        </is>
      </c>
      <c r="B12" s="2" t="inlineStr">
        <is>
          <t>Qtd. Lançamentos</t>
        </is>
      </c>
      <c r="C12" s="2" t="inlineStr">
        <is>
          <t>Total Previsto (R$)</t>
        </is>
      </c>
      <c r="D12" s="2" t="inlineStr">
        <is>
          <t>Total Real (R$)</t>
        </is>
      </c>
      <c r="E12" s="2" t="inlineStr">
        <is>
          <t>Variação (R$)</t>
        </is>
      </c>
      <c r="F12" s="2" t="inlineStr">
        <is>
          <t>Variação (%)</t>
        </is>
      </c>
      <c r="G12" s="2" t="inlineStr">
        <is>
          <t>% do Total Real</t>
        </is>
      </c>
      <c r="H12" s="2" t="inlineStr">
        <is>
          <t>Observação</t>
        </is>
      </c>
    </row>
    <row r="13">
      <c r="A13" s="17" t="inlineStr">
        <is>
          <t>Pessoal</t>
        </is>
      </c>
      <c r="B13" s="3">
        <f>COUNTIF(Lançamentos!D3:D12;"Pessoal")</f>
        <v/>
      </c>
      <c r="C13" s="7">
        <f>SUMIF(Lançamentos!D3:D12;"Pessoal";Lançamentos!G3:G12)</f>
        <v/>
      </c>
      <c r="D13" s="7">
        <f>SUMIF(Lançamentos!D3:D12;"Pessoal";Lançamentos!H3:H12)</f>
        <v/>
      </c>
      <c r="E13" s="7">
        <f>D13-C13</f>
        <v/>
      </c>
      <c r="F13" s="8">
        <f>IF(C13&lt;&gt;0;(D13-C13)/C13;0)</f>
        <v/>
      </c>
      <c r="G13" s="8">
        <f>IF(SUM(Lançamentos!H3:H12)&lt;&gt;0;D13/SUM(Lançamentos!H3:H12);0)</f>
        <v/>
      </c>
      <c r="H13" s="3">
        <f>IF(E13&gt;0;"Estouro de Orçamento";IF(E13&lt;0;"Economia";"Dentro do Previsto"))</f>
        <v/>
      </c>
    </row>
    <row r="14">
      <c r="A14" s="16" t="inlineStr">
        <is>
          <t>Marketing</t>
        </is>
      </c>
      <c r="B14" s="9">
        <f>COUNTIF(Lançamentos!D3:D12;"Marketing")</f>
        <v/>
      </c>
      <c r="C14" s="10">
        <f>SUMIF(Lançamentos!D3:D12;"Marketing";Lançamentos!G3:G12)</f>
        <v/>
      </c>
      <c r="D14" s="10">
        <f>SUMIF(Lançamentos!D3:D12;"Marketing";Lançamentos!H3:H12)</f>
        <v/>
      </c>
      <c r="E14" s="10">
        <f>D14-C14</f>
        <v/>
      </c>
      <c r="F14" s="11">
        <f>IF(C14&lt;&gt;0;(D14-C14)/C14;0)</f>
        <v/>
      </c>
      <c r="G14" s="11">
        <f>IF(SUM(Lançamentos!H3:H12)&lt;&gt;0;D14/SUM(Lançamentos!H3:H12);0)</f>
        <v/>
      </c>
      <c r="H14" s="9">
        <f>IF(E14&gt;0;"Estouro de Orçamento";IF(E14&lt;0;"Economia";"Dentro do Previsto"))</f>
        <v/>
      </c>
    </row>
    <row r="15">
      <c r="A15" s="17" t="inlineStr">
        <is>
          <t>Tecnologia</t>
        </is>
      </c>
      <c r="B15" s="3">
        <f>COUNTIF(Lançamentos!D3:D12;"Tecnologia")</f>
        <v/>
      </c>
      <c r="C15" s="7">
        <f>SUMIF(Lançamentos!D3:D12;"Tecnologia";Lançamentos!G3:G12)</f>
        <v/>
      </c>
      <c r="D15" s="7">
        <f>SUMIF(Lançamentos!D3:D12;"Tecnologia";Lançamentos!H3:H12)</f>
        <v/>
      </c>
      <c r="E15" s="7">
        <f>D15-C15</f>
        <v/>
      </c>
      <c r="F15" s="8">
        <f>IF(C15&lt;&gt;0;(D15-C15)/C15;0)</f>
        <v/>
      </c>
      <c r="G15" s="8">
        <f>IF(SUM(Lançamentos!H3:H12)&lt;&gt;0;D15/SUM(Lançamentos!H3:H12);0)</f>
        <v/>
      </c>
      <c r="H15" s="3">
        <f>IF(E15&gt;0;"Estouro de Orçamento";IF(E15&lt;0;"Economia";"Dentro do Previsto"))</f>
        <v/>
      </c>
    </row>
    <row r="16">
      <c r="A16" s="16" t="inlineStr">
        <is>
          <t>Comercial</t>
        </is>
      </c>
      <c r="B16" s="9">
        <f>COUNTIF(Lançamentos!D3:D12;"Comercial")</f>
        <v/>
      </c>
      <c r="C16" s="10">
        <f>SUMIF(Lançamentos!D3:D12;"Comercial";Lançamentos!G3:G12)</f>
        <v/>
      </c>
      <c r="D16" s="10">
        <f>SUMIF(Lançamentos!D3:D12;"Comercial";Lançamentos!H3:H12)</f>
        <v/>
      </c>
      <c r="E16" s="10">
        <f>D16-C16</f>
        <v/>
      </c>
      <c r="F16" s="11">
        <f>IF(C16&lt;&gt;0;(D16-C16)/C16;0)</f>
        <v/>
      </c>
      <c r="G16" s="11">
        <f>IF(SUM(Lançamentos!H3:H12)&lt;&gt;0;D16/SUM(Lançamentos!H3:H12);0)</f>
        <v/>
      </c>
      <c r="H16" s="9">
        <f>IF(E16&gt;0;"Estouro de Orçamento";IF(E16&lt;0;"Economia";"Dentro do Previsto"))</f>
        <v/>
      </c>
    </row>
    <row r="17">
      <c r="A17" s="17" t="inlineStr">
        <is>
          <t>Operacional</t>
        </is>
      </c>
      <c r="B17" s="3">
        <f>COUNTIF(Lançamentos!D3:D12;"Operacional")</f>
        <v/>
      </c>
      <c r="C17" s="7">
        <f>SUMIF(Lançamentos!D3:D12;"Operacional";Lançamentos!G3:G12)</f>
        <v/>
      </c>
      <c r="D17" s="7">
        <f>SUMIF(Lançamentos!D3:D12;"Operacional";Lançamentos!H3:H12)</f>
        <v/>
      </c>
      <c r="E17" s="7">
        <f>D17-C17</f>
        <v/>
      </c>
      <c r="F17" s="8">
        <f>IF(C17&lt;&gt;0;(D17-C17)/C17;0)</f>
        <v/>
      </c>
      <c r="G17" s="8">
        <f>IF(SUM(Lançamentos!H3:H12)&lt;&gt;0;D17/SUM(Lançamentos!H3:H12);0)</f>
        <v/>
      </c>
      <c r="H17" s="3">
        <f>IF(E17&gt;0;"Estouro de Orçamento";IF(E17&lt;0;"Economia";"Dentro do Previsto"))</f>
        <v/>
      </c>
    </row>
    <row r="18">
      <c r="A18" s="16" t="inlineStr">
        <is>
          <t>Administrativo</t>
        </is>
      </c>
      <c r="B18" s="9">
        <f>COUNTIF(Lançamentos!D3:D12;"Administrativo")</f>
        <v/>
      </c>
      <c r="C18" s="10">
        <f>SUMIF(Lançamentos!D3:D12;"Administrativo";Lançamentos!G3:G12)</f>
        <v/>
      </c>
      <c r="D18" s="10">
        <f>SUMIF(Lançamentos!D3:D12;"Administrativo";Lançamentos!H3:H12)</f>
        <v/>
      </c>
      <c r="E18" s="10">
        <f>D18-C18</f>
        <v/>
      </c>
      <c r="F18" s="11">
        <f>IF(C18&lt;&gt;0;(D18-C18)/C18;0)</f>
        <v/>
      </c>
      <c r="G18" s="11">
        <f>IF(SUM(Lançamentos!H3:H12)&lt;&gt;0;D18/SUM(Lançamentos!H3:H12);0)</f>
        <v/>
      </c>
      <c r="H18" s="9">
        <f>IF(E18&gt;0;"Estouro de Orçamento";IF(E18&lt;0;"Economia";"Dentro do Previsto"))</f>
        <v/>
      </c>
    </row>
    <row r="19" ht="22" customHeight="1">
      <c r="A19" s="2" t="inlineStr">
        <is>
          <t>TOTAL</t>
        </is>
      </c>
      <c r="B19" s="12" t="n"/>
      <c r="C19" s="13">
        <f>SUM(C13:C18)</f>
        <v/>
      </c>
      <c r="D19" s="13">
        <f>SUM(D13:D18)</f>
        <v/>
      </c>
      <c r="E19" s="13">
        <f>SUM(E13:E18)</f>
        <v/>
      </c>
      <c r="F19" s="14">
        <f>IF(C19&lt;&gt;0;(D19-C19)/C19;0)</f>
        <v/>
      </c>
      <c r="G19" s="14">
        <f>SUM(G13:G18)</f>
        <v/>
      </c>
      <c r="H19" s="12" t="n"/>
    </row>
    <row r="21" ht="22" customHeight="1">
      <c r="A21" s="15" t="inlineStr">
        <is>
          <t>Indicadores de Desempenho — KPIs</t>
        </is>
      </c>
    </row>
    <row r="22">
      <c r="A22" s="2" t="inlineStr">
        <is>
          <t>Indicador</t>
        </is>
      </c>
      <c r="B22" s="2" t="inlineStr">
        <is>
          <t>Valor</t>
        </is>
      </c>
      <c r="C22" s="2" t="inlineStr">
        <is>
          <t>Indicador</t>
        </is>
      </c>
      <c r="D22" s="2" t="inlineStr">
        <is>
          <t>Valor</t>
        </is>
      </c>
      <c r="E22" s="2" t="inlineStr">
        <is>
          <t>Indicador</t>
        </is>
      </c>
      <c r="F22" s="2" t="inlineStr">
        <is>
          <t>Valor</t>
        </is>
      </c>
      <c r="G22" s="2" t="inlineStr">
        <is>
          <t>Indicador</t>
        </is>
      </c>
      <c r="H22" s="2" t="inlineStr">
        <is>
          <t>Valor</t>
        </is>
      </c>
    </row>
    <row r="23" ht="18" customHeight="1">
      <c r="A23" s="18" t="inlineStr">
        <is>
          <t>Total Orçado (R$)</t>
        </is>
      </c>
      <c r="B23" s="6">
        <f>Lançamentos!G13</f>
        <v/>
      </c>
      <c r="C23" s="18" t="inlineStr">
        <is>
          <t>Total Realizado (R$)</t>
        </is>
      </c>
      <c r="D23" s="6">
        <f>Lançamentos!H13</f>
        <v/>
      </c>
      <c r="E23" s="18" t="inlineStr">
        <is>
          <t>Variação Total (R$)</t>
        </is>
      </c>
      <c r="F23" s="6">
        <f>Lançamentos!I13</f>
        <v/>
      </c>
      <c r="G23" s="18" t="inlineStr">
        <is>
          <t>Desvio Geral (%)</t>
        </is>
      </c>
      <c r="H23" s="19">
        <f>Lançamentos!J13</f>
        <v/>
      </c>
    </row>
    <row r="24" ht="18" customHeight="1">
      <c r="A24" s="18" t="inlineStr">
        <is>
          <t>Maior Despesa Prevista (R$)</t>
        </is>
      </c>
      <c r="B24" s="6">
        <f>MAX(Lançamentos!G3:G12)</f>
        <v/>
      </c>
      <c r="C24" s="18" t="inlineStr">
        <is>
          <t>Maior Despesa Real (R$)</t>
        </is>
      </c>
      <c r="D24" s="6">
        <f>MAX(Lançamentos!H3:H12)</f>
        <v/>
      </c>
      <c r="E24" s="18" t="inlineStr">
        <is>
          <t>Menor Despesa Real (R$)</t>
        </is>
      </c>
      <c r="F24" s="6">
        <f>MIN(Lançamentos!H3:H12)</f>
        <v/>
      </c>
      <c r="G24" s="18" t="inlineStr">
        <is>
          <t>Média por Centro (R$)</t>
        </is>
      </c>
      <c r="H24" s="6">
        <f>AVERAGE(D4:D8)</f>
        <v/>
      </c>
    </row>
  </sheetData>
  <mergeCells count="6">
    <mergeCell ref="A1:H1"/>
    <mergeCell ref="A2:H2"/>
    <mergeCell ref="A9:C9"/>
    <mergeCell ref="A11:H11"/>
    <mergeCell ref="A19:B19"/>
    <mergeCell ref="A21:H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22" customWidth="1" min="1" max="1"/>
    <col width="60" customWidth="1" min="2" max="2"/>
    <col width="22" customWidth="1" min="3" max="3"/>
    <col width="60" customWidth="1" min="4" max="4"/>
  </cols>
  <sheetData>
    <row r="1" ht="30" customHeight="1">
      <c r="A1" s="1" t="inlineStr">
        <is>
          <t>INSTRUÇÕES DE USO — PLANILHA DE CENTRO DE CUSTOS</t>
        </is>
      </c>
    </row>
    <row r="2" ht="22" customHeight="1">
      <c r="A2" s="20" t="inlineStr">
        <is>
          <t>SOBRE A PLANILHA</t>
        </is>
      </c>
    </row>
    <row r="3" ht="22" customHeight="1">
      <c r="A3" s="20" t="inlineStr">
        <is>
          <t>Esta planilha tem como objetivo controlar e analisar despesas por Centro de Custo,
permitindo comparar valores orçados com os realizados e identificar desvios.</t>
        </is>
      </c>
    </row>
    <row r="4" ht="8" customHeight="1"/>
    <row r="5" ht="22" customHeight="1">
      <c r="A5" s="20" t="inlineStr">
        <is>
          <t>ABA 1 — LANÇAMENTOS</t>
        </is>
      </c>
    </row>
    <row r="6" ht="20" customHeight="1">
      <c r="A6" s="2" t="inlineStr">
        <is>
          <t>Coluna</t>
        </is>
      </c>
      <c r="B6" s="2" t="inlineStr">
        <is>
          <t>Descrição</t>
        </is>
      </c>
      <c r="C6" s="12" t="inlineStr"/>
      <c r="D6" s="12" t="inlineStr"/>
    </row>
    <row r="7" ht="18" customHeight="1">
      <c r="A7" s="21" t="inlineStr">
        <is>
          <t>Nº Lançamento</t>
        </is>
      </c>
      <c r="B7" s="22" t="inlineStr">
        <is>
          <t>Identificador único do lançamento (ex: LC-001)</t>
        </is>
      </c>
      <c r="C7" s="23" t="n"/>
      <c r="D7" s="23" t="n"/>
    </row>
    <row r="8" ht="18" customHeight="1">
      <c r="A8" s="24" t="inlineStr">
        <is>
          <t>Data</t>
        </is>
      </c>
      <c r="B8" s="25" t="inlineStr">
        <is>
          <t>Data do lançamento no formato DD/MM/AAAA</t>
        </is>
      </c>
      <c r="C8" s="26" t="n"/>
      <c r="D8" s="26" t="n"/>
    </row>
    <row r="9" ht="18" customHeight="1">
      <c r="A9" s="21" t="inlineStr">
        <is>
          <t>Centro de Custo</t>
        </is>
      </c>
      <c r="B9" s="22" t="inlineStr">
        <is>
          <t>Código do centro de custo responsável (ex: ADM-001)</t>
        </is>
      </c>
      <c r="C9" s="23" t="n"/>
      <c r="D9" s="23" t="n"/>
    </row>
    <row r="10" ht="18" customHeight="1">
      <c r="A10" s="24" t="inlineStr">
        <is>
          <t>Categoria</t>
        </is>
      </c>
      <c r="B10" s="25" t="inlineStr">
        <is>
          <t>Categoria da despesa (Pessoal, Marketing, TI etc.)</t>
        </is>
      </c>
      <c r="C10" s="26" t="n"/>
      <c r="D10" s="26" t="n"/>
    </row>
    <row r="11" ht="18" customHeight="1">
      <c r="A11" s="21" t="inlineStr">
        <is>
          <t>Descrição</t>
        </is>
      </c>
      <c r="B11" s="22" t="inlineStr">
        <is>
          <t>Descrição detalhada do lançamento</t>
        </is>
      </c>
      <c r="C11" s="23" t="n"/>
      <c r="D11" s="23" t="n"/>
    </row>
    <row r="12" ht="18" customHeight="1">
      <c r="A12" s="24" t="inlineStr">
        <is>
          <t>Tipo</t>
        </is>
      </c>
      <c r="B12" s="25" t="inlineStr">
        <is>
          <t>Tipo: Despesa ou Receita</t>
        </is>
      </c>
      <c r="C12" s="26" t="n"/>
      <c r="D12" s="26" t="n"/>
    </row>
    <row r="13" ht="18" customHeight="1">
      <c r="A13" s="21" t="inlineStr">
        <is>
          <t>Valor Previsto</t>
        </is>
      </c>
      <c r="B13" s="22" t="inlineStr">
        <is>
          <t>Valor orçado/planejado para o lançamento (R$)</t>
        </is>
      </c>
      <c r="C13" s="23" t="n"/>
      <c r="D13" s="23" t="n"/>
    </row>
    <row r="14" ht="18" customHeight="1">
      <c r="A14" s="24" t="inlineStr">
        <is>
          <t>Valor Real</t>
        </is>
      </c>
      <c r="B14" s="25" t="inlineStr">
        <is>
          <t>Valor efetivamente realizado/pago (R$)</t>
        </is>
      </c>
      <c r="C14" s="26" t="n"/>
      <c r="D14" s="26" t="n"/>
    </row>
    <row r="15" ht="18" customHeight="1">
      <c r="A15" s="21" t="inlineStr">
        <is>
          <t>Variação (R$)</t>
        </is>
      </c>
      <c r="B15" s="22" t="inlineStr">
        <is>
          <t>Calculado automaticamente: Real - Previsto</t>
        </is>
      </c>
      <c r="C15" s="23" t="n"/>
      <c r="D15" s="23" t="n"/>
    </row>
    <row r="16" ht="18" customHeight="1">
      <c r="A16" s="24" t="inlineStr">
        <is>
          <t>Variação (%)</t>
        </is>
      </c>
      <c r="B16" s="25" t="inlineStr">
        <is>
          <t>Calculado automaticamente: percentual de desvio</t>
        </is>
      </c>
      <c r="C16" s="26" t="n"/>
      <c r="D16" s="26" t="n"/>
    </row>
    <row r="17" ht="18" customHeight="1">
      <c r="A17" s="21" t="inlineStr">
        <is>
          <t>Responsável</t>
        </is>
      </c>
      <c r="B17" s="22" t="inlineStr">
        <is>
          <t>Nome do responsável pelo centro de custo</t>
        </is>
      </c>
      <c r="C17" s="23" t="n"/>
      <c r="D17" s="23" t="n"/>
    </row>
    <row r="18" ht="8" customHeight="1"/>
    <row r="19" ht="22" customHeight="1">
      <c r="A19" s="20" t="inlineStr">
        <is>
          <t>ABA 2 — RESUMO POR CC</t>
        </is>
      </c>
    </row>
    <row r="20" ht="18" customHeight="1">
      <c r="A20" s="24" t="inlineStr">
        <is>
          <t>Seção 1</t>
        </is>
      </c>
      <c r="B20" s="25" t="inlineStr">
        <is>
          <t>Consolidação dos valores por Centro de Custo com status automático</t>
        </is>
      </c>
      <c r="C20" s="26" t="n"/>
      <c r="D20" s="26" t="n"/>
    </row>
    <row r="21" ht="18" customHeight="1">
      <c r="A21" s="21" t="inlineStr">
        <is>
          <t>Seção 2</t>
        </is>
      </c>
      <c r="B21" s="22" t="inlineStr">
        <is>
          <t>Consolidação por Categoria usando SUMIF e COUNTIF</t>
        </is>
      </c>
      <c r="C21" s="23" t="n"/>
      <c r="D21" s="23" t="n"/>
    </row>
    <row r="22" ht="18" customHeight="1">
      <c r="A22" s="24" t="inlineStr">
        <is>
          <t>Seção 3</t>
        </is>
      </c>
      <c r="B22" s="25" t="inlineStr">
        <is>
          <t>KPIs: totais, maiores despesas, médias e desvio geral</t>
        </is>
      </c>
      <c r="C22" s="26" t="n"/>
      <c r="D22" s="26" t="n"/>
    </row>
    <row r="23" ht="8" customHeight="1"/>
    <row r="24" ht="22" customHeight="1">
      <c r="A24" s="20" t="inlineStr">
        <is>
          <t>CÓDIGOS DE CENTROS DE CUSTO</t>
        </is>
      </c>
    </row>
    <row r="25" ht="18" customHeight="1">
      <c r="A25" s="21" t="inlineStr">
        <is>
          <t>ADM-001</t>
        </is>
      </c>
      <c r="B25" s="22" t="inlineStr">
        <is>
          <t>Administrativo — despesas gerais de administração</t>
        </is>
      </c>
      <c r="C25" s="23" t="n"/>
      <c r="D25" s="23" t="n"/>
    </row>
    <row r="26" ht="18" customHeight="1">
      <c r="A26" s="24" t="inlineStr">
        <is>
          <t>MKT-002</t>
        </is>
      </c>
      <c r="B26" s="25" t="inlineStr">
        <is>
          <t>Marketing — publicidade, eventos e comunicação</t>
        </is>
      </c>
      <c r="C26" s="26" t="n"/>
      <c r="D26" s="26" t="n"/>
    </row>
    <row r="27" ht="18" customHeight="1">
      <c r="A27" s="21" t="inlineStr">
        <is>
          <t>TI-003</t>
        </is>
      </c>
      <c r="B27" s="22" t="inlineStr">
        <is>
          <t>Tecnologia da Informação — sistemas, cloud e licenças</t>
        </is>
      </c>
      <c r="C27" s="23" t="n"/>
      <c r="D27" s="23" t="n"/>
    </row>
    <row r="28" ht="18" customHeight="1">
      <c r="A28" s="24" t="inlineStr">
        <is>
          <t>VND-004</t>
        </is>
      </c>
      <c r="B28" s="25" t="inlineStr">
        <is>
          <t>Comercial — comissões, materiais e equipe de vendas</t>
        </is>
      </c>
      <c r="C28" s="26" t="n"/>
      <c r="D28" s="26" t="n"/>
    </row>
    <row r="29" ht="18" customHeight="1">
      <c r="A29" s="21" t="inlineStr">
        <is>
          <t>OPR-005</t>
        </is>
      </c>
      <c r="B29" s="22" t="inlineStr">
        <is>
          <t>Operacional — manutenção, logística e produção</t>
        </is>
      </c>
      <c r="C29" s="23" t="n"/>
      <c r="D29" s="23" t="n"/>
    </row>
    <row r="30" ht="8" customHeight="1"/>
    <row r="31" ht="22" customHeight="1">
      <c r="A31" s="20" t="inlineStr">
        <is>
          <t>DICAS DE USO</t>
        </is>
      </c>
    </row>
    <row r="32" ht="18" customHeight="1">
      <c r="A32" s="24" t="inlineStr">
        <is>
          <t>Células amarelas</t>
        </is>
      </c>
      <c r="B32" s="25" t="inlineStr">
        <is>
          <t>Células em amarelo (fundo #FFFBEB) são campos de entrada — edite livremente</t>
        </is>
      </c>
      <c r="C32" s="26" t="n"/>
      <c r="D32" s="26" t="n"/>
    </row>
    <row r="33" ht="18" customHeight="1">
      <c r="A33" s="21" t="inlineStr">
        <is>
          <t>Fórmulas</t>
        </is>
      </c>
      <c r="B33" s="22" t="inlineStr">
        <is>
          <t>Não altere células com fórmulas; elas são calculadas automaticamente</t>
        </is>
      </c>
      <c r="C33" s="23" t="n"/>
      <c r="D33" s="23" t="n"/>
    </row>
    <row r="34" ht="18" customHeight="1">
      <c r="A34" s="24" t="inlineStr">
        <is>
          <t>Novos lançamentos</t>
        </is>
      </c>
      <c r="B34" s="25" t="inlineStr">
        <is>
          <t>Insira novas linhas antes da linha de TOTAIS para manter as fórmulas</t>
        </is>
      </c>
      <c r="C34" s="26" t="n"/>
      <c r="D34" s="26" t="n"/>
    </row>
    <row r="35" ht="18" customHeight="1">
      <c r="A35" s="21" t="inlineStr">
        <is>
          <t>Período</t>
        </is>
      </c>
      <c r="B35" s="22" t="inlineStr">
        <is>
          <t>Atualize o título da aba Resumo ao trocar de mês/período</t>
        </is>
      </c>
      <c r="C35" s="23" t="n"/>
      <c r="D35" s="23" t="n"/>
    </row>
    <row r="36" ht="18" customHeight="1">
      <c r="A36" s="24" t="inlineStr">
        <is>
          <t>Status automático</t>
        </is>
      </c>
      <c r="B36" s="25" t="inlineStr">
        <is>
          <t>A coluna Status é calculada por IF: indica se está dentro, abaixo ou acima do orçamento</t>
        </is>
      </c>
      <c r="C36" s="26" t="n"/>
      <c r="D36" s="26" t="n"/>
    </row>
    <row r="37">
      <c r="A37" s="27" t="inlineStr">
        <is>
          <t>Dúvidas ou sugestões? Contate o departamento de Controladoria.</t>
        </is>
      </c>
    </row>
  </sheetData>
  <mergeCells count="32">
    <mergeCell ref="A1:D1"/>
    <mergeCell ref="A2:D2"/>
    <mergeCell ref="A3:D3"/>
    <mergeCell ref="A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9:D19"/>
    <mergeCell ref="B20:D20"/>
    <mergeCell ref="B21:D21"/>
    <mergeCell ref="B22:D22"/>
    <mergeCell ref="A24:D24"/>
    <mergeCell ref="B25:D25"/>
    <mergeCell ref="B26:D26"/>
    <mergeCell ref="B27:D27"/>
    <mergeCell ref="B28:D28"/>
    <mergeCell ref="B29:D29"/>
    <mergeCell ref="A31:D31"/>
    <mergeCell ref="B32:D32"/>
    <mergeCell ref="B33:D33"/>
    <mergeCell ref="B34:D34"/>
    <mergeCell ref="B35:D35"/>
    <mergeCell ref="B36:D36"/>
    <mergeCell ref="A37:D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2026-05-24T09:43:28Z</dcterms:created>
  <dcterms:modified xmlns:dcterms="http://purl.org/dc/terms/" xmlns:xsi="http://www.w3.org/2001/XMLSchema-instance" xsi:type="dcterms:W3CDTF">2026-05-24T09:43:28Z</dcterms:modified>
</cp:coreProperties>
</file>