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álculo de Impostos" sheetId="1" state="visible" r:id="rId1"/>
    <sheet xmlns:r="http://schemas.openxmlformats.org/officeDocument/2006/relationships" name="Resumo" sheetId="2" state="visible" r:id="rId2"/>
    <sheet xmlns:r="http://schemas.openxmlformats.org/officeDocument/2006/relationships" name="Instru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$\ #,##0.00"/>
  </numFmts>
  <fonts count="7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FFFFFF"/>
      <sz val="10"/>
    </font>
    <font>
      <name val="Calibri"/>
      <b val="1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0F766E"/>
      <sz val="11"/>
    </font>
  </fonts>
  <fills count="9">
    <fill>
      <patternFill/>
    </fill>
    <fill>
      <patternFill patternType="gray125"/>
    </fill>
    <fill>
      <patternFill patternType="solid">
        <fgColor rgb="00CCFBF1"/>
      </patternFill>
    </fill>
    <fill>
      <patternFill patternType="solid">
        <fgColor rgb="0014B8A6"/>
      </patternFill>
    </fill>
    <fill>
      <patternFill patternType="solid">
        <fgColor rgb="00FFFBEB"/>
      </patternFill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E0F2F1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0" fillId="3" borderId="1" pivotButton="0" quotePrefix="0" xfId="0"/>
    <xf numFmtId="0" fontId="4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/>
    </xf>
    <xf numFmtId="0" fontId="5" fillId="6" borderId="1" pivotButton="0" quotePrefix="0" xfId="0"/>
    <xf numFmtId="164" fontId="5" fillId="4" borderId="1" applyAlignment="1" pivotButton="0" quotePrefix="0" xfId="0">
      <alignment horizontal="right" vertical="center"/>
    </xf>
    <xf numFmtId="10" fontId="5" fillId="4" borderId="1" applyAlignment="1" pivotButton="0" quotePrefix="0" xfId="0">
      <alignment horizontal="center" vertical="center"/>
    </xf>
    <xf numFmtId="164" fontId="5" fillId="6" borderId="1" applyAlignment="1" pivotButton="0" quotePrefix="0" xfId="0">
      <alignment horizontal="right" vertical="center"/>
    </xf>
    <xf numFmtId="164" fontId="3" fillId="6" borderId="1" applyAlignment="1" pivotButton="0" quotePrefix="0" xfId="0">
      <alignment horizontal="right" vertical="center"/>
    </xf>
    <xf numFmtId="0" fontId="5" fillId="7" borderId="1" applyAlignment="1" pivotButton="0" quotePrefix="0" xfId="0">
      <alignment horizontal="center" vertical="center"/>
    </xf>
    <xf numFmtId="0" fontId="5" fillId="7" borderId="1" pivotButton="0" quotePrefix="0" xfId="0"/>
    <xf numFmtId="164" fontId="5" fillId="7" borderId="1" applyAlignment="1" pivotButton="0" quotePrefix="0" xfId="0">
      <alignment horizontal="right" vertical="center"/>
    </xf>
    <xf numFmtId="164" fontId="3" fillId="7" borderId="1" applyAlignment="1" pivotButton="0" quotePrefix="0" xfId="0">
      <alignment horizontal="right" vertical="center"/>
    </xf>
    <xf numFmtId="0" fontId="3" fillId="8" borderId="1" applyAlignment="1" pivotButton="0" quotePrefix="0" xfId="0">
      <alignment horizontal="center" vertical="center"/>
    </xf>
    <xf numFmtId="0" fontId="0" fillId="8" borderId="1" pivotButton="0" quotePrefix="0" xfId="0"/>
    <xf numFmtId="164" fontId="3" fillId="8" borderId="1" applyAlignment="1" pivotButton="0" quotePrefix="0" xfId="0">
      <alignment horizontal="right" vertical="center"/>
    </xf>
    <xf numFmtId="10" fontId="3" fillId="8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0" fillId="2" borderId="1" pivotButton="0" quotePrefix="0" xfId="0"/>
    <xf numFmtId="10" fontId="3" fillId="2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10" fontId="5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3" fillId="7" borderId="1" applyAlignment="1" pivotButton="0" quotePrefix="0" xfId="0">
      <alignment horizontal="center" vertical="center"/>
    </xf>
    <xf numFmtId="10" fontId="5" fillId="7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left" vertical="center"/>
    </xf>
    <xf numFmtId="0" fontId="6" fillId="2" borderId="1" applyAlignment="1" pivotButton="0" quotePrefix="0" xfId="0">
      <alignment horizontal="left" vertical="center"/>
    </xf>
    <xf numFmtId="0" fontId="5" fillId="7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20" customWidth="1" min="3" max="3"/>
    <col width="20" customWidth="1" min="4" max="4"/>
    <col width="18" customWidth="1" min="5" max="5"/>
    <col width="14" customWidth="1" min="6" max="6"/>
    <col width="16" customWidth="1" min="7" max="7"/>
    <col width="12" customWidth="1" min="8" max="8"/>
    <col width="16" customWidth="1" min="9" max="9"/>
    <col width="14" customWidth="1" min="10" max="10"/>
    <col width="16" customWidth="1" min="11" max="11"/>
    <col width="18" customWidth="1" min="12" max="12"/>
  </cols>
  <sheetData>
    <row r="1" ht="30" customHeight="1">
      <c r="A1" s="1" t="inlineStr">
        <is>
          <t>PLANILHA DE CÁLCULO DE IMPOSTOS – EMPRESAS</t>
        </is>
      </c>
    </row>
    <row r="2" ht="18" customHeight="1">
      <c r="A2" s="2" t="inlineStr">
        <is>
          <t>Competência:</t>
        </is>
      </c>
      <c r="B2" s="3" t="inlineStr">
        <is>
          <t>2024</t>
        </is>
      </c>
      <c r="C2" s="4" t="n"/>
      <c r="D2" s="4" t="n"/>
      <c r="E2" s="4" t="n"/>
      <c r="F2" s="4" t="n"/>
      <c r="G2" s="4" t="n"/>
      <c r="H2" s="4" t="n"/>
      <c r="I2" s="4" t="n"/>
      <c r="J2" s="4" t="n"/>
      <c r="K2" s="4" t="n"/>
      <c r="L2" s="4" t="n"/>
    </row>
    <row r="3" ht="32" customHeight="1">
      <c r="A3" s="5" t="inlineStr">
        <is>
          <t>Nº</t>
        </is>
      </c>
      <c r="B3" s="5" t="inlineStr">
        <is>
          <t>Empresa</t>
        </is>
      </c>
      <c r="C3" s="5" t="inlineStr">
        <is>
          <t>CNPJ</t>
        </is>
      </c>
      <c r="D3" s="5" t="inlineStr">
        <is>
          <t>Regime Fiscal</t>
        </is>
      </c>
      <c r="E3" s="5" t="inlineStr">
        <is>
          <t>Faturamento
Bruto (R$)</t>
        </is>
      </c>
      <c r="F3" s="5" t="inlineStr">
        <is>
          <t>Alíquota
ISSQN (%)</t>
        </is>
      </c>
      <c r="G3" s="5" t="inlineStr">
        <is>
          <t>ISSQN (R$)</t>
        </is>
      </c>
      <c r="H3" s="5" t="inlineStr">
        <is>
          <t>Alíquota
PIS (%)</t>
        </is>
      </c>
      <c r="I3" s="5" t="inlineStr">
        <is>
          <t>PIS (R$)</t>
        </is>
      </c>
      <c r="J3" s="5" t="inlineStr">
        <is>
          <t>Alíquota
COFINS (%)</t>
        </is>
      </c>
      <c r="K3" s="5" t="inlineStr">
        <is>
          <t>COFINS (R$)</t>
        </is>
      </c>
      <c r="L3" s="5" t="inlineStr">
        <is>
          <t>Total Impostos
(R$)</t>
        </is>
      </c>
    </row>
    <row r="4">
      <c r="A4" s="6" t="n">
        <v>1</v>
      </c>
      <c r="B4" s="7" t="inlineStr">
        <is>
          <t>Alfa Serviços Ltda</t>
        </is>
      </c>
      <c r="C4" s="6" t="inlineStr">
        <is>
          <t>12.345.678/0001-90</t>
        </is>
      </c>
      <c r="D4" s="6" t="inlineStr">
        <is>
          <t>Simples Nacional</t>
        </is>
      </c>
      <c r="E4" s="8" t="n">
        <v>185000</v>
      </c>
      <c r="F4" s="9" t="n">
        <v>0.02</v>
      </c>
      <c r="G4" s="10">
        <f>E4*F4</f>
        <v/>
      </c>
      <c r="H4" s="9" t="n">
        <v>0.0065</v>
      </c>
      <c r="I4" s="10">
        <f>E4*H4</f>
        <v/>
      </c>
      <c r="J4" s="9" t="n">
        <v>0.03</v>
      </c>
      <c r="K4" s="10">
        <f>E4*J4</f>
        <v/>
      </c>
      <c r="L4" s="11">
        <f>G4+I4+K4</f>
        <v/>
      </c>
    </row>
    <row r="5">
      <c r="A5" s="12" t="n">
        <v>2</v>
      </c>
      <c r="B5" s="13" t="inlineStr">
        <is>
          <t>Beta Comércio Eireli</t>
        </is>
      </c>
      <c r="C5" s="12" t="inlineStr">
        <is>
          <t>23.456.789/0001-01</t>
        </is>
      </c>
      <c r="D5" s="12" t="inlineStr">
        <is>
          <t>Lucro Presumido</t>
        </is>
      </c>
      <c r="E5" s="8" t="n">
        <v>320000</v>
      </c>
      <c r="F5" s="9" t="n">
        <v>0.03</v>
      </c>
      <c r="G5" s="14">
        <f>E5*F5</f>
        <v/>
      </c>
      <c r="H5" s="9" t="n">
        <v>0.0065</v>
      </c>
      <c r="I5" s="14">
        <f>E5*H5</f>
        <v/>
      </c>
      <c r="J5" s="9" t="n">
        <v>0.03</v>
      </c>
      <c r="K5" s="14">
        <f>E5*J5</f>
        <v/>
      </c>
      <c r="L5" s="15">
        <f>G5+I5+K5</f>
        <v/>
      </c>
    </row>
    <row r="6">
      <c r="A6" s="6" t="n">
        <v>3</v>
      </c>
      <c r="B6" s="7" t="inlineStr">
        <is>
          <t>Gama Tecnologia S.A.</t>
        </is>
      </c>
      <c r="C6" s="6" t="inlineStr">
        <is>
          <t>34.567.890/0001-12</t>
        </is>
      </c>
      <c r="D6" s="6" t="inlineStr">
        <is>
          <t>Lucro Real</t>
        </is>
      </c>
      <c r="E6" s="8" t="n">
        <v>540000</v>
      </c>
      <c r="F6" s="9" t="n">
        <v>0.025</v>
      </c>
      <c r="G6" s="10">
        <f>E6*F6</f>
        <v/>
      </c>
      <c r="H6" s="9" t="n">
        <v>0.0165</v>
      </c>
      <c r="I6" s="10">
        <f>E6*H6</f>
        <v/>
      </c>
      <c r="J6" s="9" t="n">
        <v>0.076</v>
      </c>
      <c r="K6" s="10">
        <f>E6*J6</f>
        <v/>
      </c>
      <c r="L6" s="11">
        <f>G6+I6+K6</f>
        <v/>
      </c>
    </row>
    <row r="7">
      <c r="A7" s="12" t="n">
        <v>4</v>
      </c>
      <c r="B7" s="13" t="inlineStr">
        <is>
          <t>Delta Consultoria ME</t>
        </is>
      </c>
      <c r="C7" s="12" t="inlineStr">
        <is>
          <t>45.678.901/0001-23</t>
        </is>
      </c>
      <c r="D7" s="12" t="inlineStr">
        <is>
          <t>Simples Nacional</t>
        </is>
      </c>
      <c r="E7" s="8" t="n">
        <v>92000</v>
      </c>
      <c r="F7" s="9" t="n">
        <v>0.02</v>
      </c>
      <c r="G7" s="14">
        <f>E7*F7</f>
        <v/>
      </c>
      <c r="H7" s="9" t="n">
        <v>0.0065</v>
      </c>
      <c r="I7" s="14">
        <f>E7*H7</f>
        <v/>
      </c>
      <c r="J7" s="9" t="n">
        <v>0.03</v>
      </c>
      <c r="K7" s="14">
        <f>E7*J7</f>
        <v/>
      </c>
      <c r="L7" s="15">
        <f>G7+I7+K7</f>
        <v/>
      </c>
    </row>
    <row r="8">
      <c r="A8" s="6" t="n">
        <v>5</v>
      </c>
      <c r="B8" s="7" t="inlineStr">
        <is>
          <t>Epsilon Logística Ltda</t>
        </is>
      </c>
      <c r="C8" s="6" t="inlineStr">
        <is>
          <t>56.789.012/0001-34</t>
        </is>
      </c>
      <c r="D8" s="6" t="inlineStr">
        <is>
          <t>Lucro Presumido</t>
        </is>
      </c>
      <c r="E8" s="8" t="n">
        <v>275000</v>
      </c>
      <c r="F8" s="9" t="n">
        <v>0</v>
      </c>
      <c r="G8" s="10">
        <f>E8*F8</f>
        <v/>
      </c>
      <c r="H8" s="9" t="n">
        <v>0.0065</v>
      </c>
      <c r="I8" s="10">
        <f>E8*H8</f>
        <v/>
      </c>
      <c r="J8" s="9" t="n">
        <v>0.03</v>
      </c>
      <c r="K8" s="10">
        <f>E8*J8</f>
        <v/>
      </c>
      <c r="L8" s="11">
        <f>G8+I8+K8</f>
        <v/>
      </c>
    </row>
    <row r="9">
      <c r="A9" s="12" t="n">
        <v>6</v>
      </c>
      <c r="B9" s="13" t="inlineStr">
        <is>
          <t>Zeta Industria S.A.</t>
        </is>
      </c>
      <c r="C9" s="12" t="inlineStr">
        <is>
          <t>67.890.123/0001-45</t>
        </is>
      </c>
      <c r="D9" s="12" t="inlineStr">
        <is>
          <t>Lucro Real</t>
        </is>
      </c>
      <c r="E9" s="8" t="n">
        <v>780000</v>
      </c>
      <c r="F9" s="9" t="n">
        <v>0</v>
      </c>
      <c r="G9" s="14">
        <f>E9*F9</f>
        <v/>
      </c>
      <c r="H9" s="9" t="n">
        <v>0.0165</v>
      </c>
      <c r="I9" s="14">
        <f>E9*H9</f>
        <v/>
      </c>
      <c r="J9" s="9" t="n">
        <v>0.076</v>
      </c>
      <c r="K9" s="14">
        <f>E9*J9</f>
        <v/>
      </c>
      <c r="L9" s="15">
        <f>G9+I9+K9</f>
        <v/>
      </c>
    </row>
    <row r="10">
      <c r="A10" s="6" t="n">
        <v>7</v>
      </c>
      <c r="B10" s="7" t="inlineStr">
        <is>
          <t>Eta Saúde Ltda</t>
        </is>
      </c>
      <c r="C10" s="6" t="inlineStr">
        <is>
          <t>78.901.234/0001-56</t>
        </is>
      </c>
      <c r="D10" s="6" t="inlineStr">
        <is>
          <t>Simples Nacional</t>
        </is>
      </c>
      <c r="E10" s="8" t="n">
        <v>130000</v>
      </c>
      <c r="F10" s="9" t="n">
        <v>0.02</v>
      </c>
      <c r="G10" s="10">
        <f>E10*F10</f>
        <v/>
      </c>
      <c r="H10" s="9" t="n">
        <v>0.0065</v>
      </c>
      <c r="I10" s="10">
        <f>E10*H10</f>
        <v/>
      </c>
      <c r="J10" s="9" t="n">
        <v>0.03</v>
      </c>
      <c r="K10" s="10">
        <f>E10*J10</f>
        <v/>
      </c>
      <c r="L10" s="11">
        <f>G10+I10+K10</f>
        <v/>
      </c>
    </row>
    <row r="11">
      <c r="A11" s="12" t="n">
        <v>8</v>
      </c>
      <c r="B11" s="13" t="inlineStr">
        <is>
          <t>Theta Construções ME</t>
        </is>
      </c>
      <c r="C11" s="12" t="inlineStr">
        <is>
          <t>89.012.345/0001-67</t>
        </is>
      </c>
      <c r="D11" s="12" t="inlineStr">
        <is>
          <t>Lucro Presumido</t>
        </is>
      </c>
      <c r="E11" s="8" t="n">
        <v>210000</v>
      </c>
      <c r="F11" s="9" t="n">
        <v>0.03</v>
      </c>
      <c r="G11" s="14">
        <f>E11*F11</f>
        <v/>
      </c>
      <c r="H11" s="9" t="n">
        <v>0.0065</v>
      </c>
      <c r="I11" s="14">
        <f>E11*H11</f>
        <v/>
      </c>
      <c r="J11" s="9" t="n">
        <v>0.03</v>
      </c>
      <c r="K11" s="14">
        <f>E11*J11</f>
        <v/>
      </c>
      <c r="L11" s="15">
        <f>G11+I11+K11</f>
        <v/>
      </c>
    </row>
    <row r="12">
      <c r="A12" s="6" t="n">
        <v>9</v>
      </c>
      <c r="B12" s="7" t="inlineStr">
        <is>
          <t>Iota Eventos Eireli</t>
        </is>
      </c>
      <c r="C12" s="6" t="inlineStr">
        <is>
          <t>90.123.456/0001-78</t>
        </is>
      </c>
      <c r="D12" s="6" t="inlineStr">
        <is>
          <t>Simples Nacional</t>
        </is>
      </c>
      <c r="E12" s="8" t="n">
        <v>68000</v>
      </c>
      <c r="F12" s="9" t="n">
        <v>0.02</v>
      </c>
      <c r="G12" s="10">
        <f>E12*F12</f>
        <v/>
      </c>
      <c r="H12" s="9" t="n">
        <v>0.0065</v>
      </c>
      <c r="I12" s="10">
        <f>E12*H12</f>
        <v/>
      </c>
      <c r="J12" s="9" t="n">
        <v>0.03</v>
      </c>
      <c r="K12" s="10">
        <f>E12*J12</f>
        <v/>
      </c>
      <c r="L12" s="11">
        <f>G12+I12+K12</f>
        <v/>
      </c>
    </row>
    <row r="13">
      <c r="A13" s="12" t="n">
        <v>10</v>
      </c>
      <c r="B13" s="13" t="inlineStr">
        <is>
          <t>Kappa Finanças Ltda</t>
        </is>
      </c>
      <c r="C13" s="12" t="inlineStr">
        <is>
          <t>01.234.567/0001-89</t>
        </is>
      </c>
      <c r="D13" s="12" t="inlineStr">
        <is>
          <t>Lucro Real</t>
        </is>
      </c>
      <c r="E13" s="8" t="n">
        <v>430000</v>
      </c>
      <c r="F13" s="9" t="n">
        <v>0.025</v>
      </c>
      <c r="G13" s="14">
        <f>E13*F13</f>
        <v/>
      </c>
      <c r="H13" s="9" t="n">
        <v>0.0165</v>
      </c>
      <c r="I13" s="14">
        <f>E13*H13</f>
        <v/>
      </c>
      <c r="J13" s="9" t="n">
        <v>0.076</v>
      </c>
      <c r="K13" s="14">
        <f>E13*J13</f>
        <v/>
      </c>
      <c r="L13" s="15">
        <f>G13+I13+K13</f>
        <v/>
      </c>
    </row>
    <row r="14" ht="20" customHeight="1">
      <c r="A14" s="16" t="inlineStr">
        <is>
          <t>TOTAL</t>
        </is>
      </c>
      <c r="B14" s="17" t="n"/>
      <c r="C14" s="17" t="n"/>
      <c r="D14" s="17" t="n"/>
      <c r="E14" s="18">
        <f>SUM(E4:E13)</f>
        <v/>
      </c>
      <c r="F14" s="19">
        <f>AVERAGE(F4:F13)</f>
        <v/>
      </c>
      <c r="G14" s="18">
        <f>SUM(G4:G13)</f>
        <v/>
      </c>
      <c r="H14" s="19">
        <f>AVERAGE(H4:H13)</f>
        <v/>
      </c>
      <c r="I14" s="18">
        <f>SUM(I4:I13)</f>
        <v/>
      </c>
      <c r="J14" s="19">
        <f>AVERAGE(J4:J13)</f>
        <v/>
      </c>
      <c r="K14" s="18">
        <f>SUM(K4:K13)</f>
        <v/>
      </c>
      <c r="L14" s="18">
        <f>SUM(L4:L13)</f>
        <v/>
      </c>
    </row>
    <row r="15">
      <c r="A15" s="20" t="inlineStr">
        <is>
          <t>CARGA TRIB. MÉDIA (%)</t>
        </is>
      </c>
      <c r="B15" s="21" t="n"/>
      <c r="C15" s="21" t="n"/>
      <c r="D15" s="21" t="n"/>
      <c r="E15" s="22">
        <f>L14/E14</f>
        <v/>
      </c>
      <c r="F15" s="21" t="n"/>
      <c r="G15" s="21" t="n"/>
      <c r="H15" s="21" t="n"/>
      <c r="I15" s="21" t="n"/>
      <c r="J15" s="21" t="n"/>
      <c r="K15" s="21" t="n"/>
      <c r="L15" s="21" t="n"/>
    </row>
  </sheetData>
  <mergeCells count="3">
    <mergeCell ref="A1:L1"/>
    <mergeCell ref="A14:D14"/>
    <mergeCell ref="A15:D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20" customWidth="1" min="2" max="2"/>
    <col width="20" customWidth="1" min="3" max="3"/>
    <col width="22" customWidth="1" min="4" max="4"/>
    <col width="20" customWidth="1" min="5" max="5"/>
    <col width="15" customWidth="1" min="6" max="6"/>
    <col width="15" customWidth="1" min="7" max="7"/>
  </cols>
  <sheetData>
    <row r="1" ht="30" customHeight="1">
      <c r="A1" s="1" t="inlineStr">
        <is>
          <t>RESUMO DE IMPOSTOS – DASHBOARD</t>
        </is>
      </c>
    </row>
    <row r="3" ht="20" customHeight="1">
      <c r="A3" s="23" t="inlineStr">
        <is>
          <t>TOTAIS POR IMPOSTO</t>
        </is>
      </c>
    </row>
    <row r="4" ht="20" customHeight="1">
      <c r="A4" s="24" t="inlineStr">
        <is>
          <t>Imposto</t>
        </is>
      </c>
      <c r="B4" s="24" t="inlineStr">
        <is>
          <t>Valor Total (R$)</t>
        </is>
      </c>
      <c r="C4" s="24" t="inlineStr">
        <is>
          <t>% sobre Faturamento</t>
        </is>
      </c>
      <c r="D4" s="24" t="inlineStr">
        <is>
          <t>Maior Pagador</t>
        </is>
      </c>
      <c r="E4" s="24" t="inlineStr">
        <is>
          <t>Menor Pagador</t>
        </is>
      </c>
    </row>
    <row r="5">
      <c r="A5" s="25" t="inlineStr">
        <is>
          <t>ISSQN</t>
        </is>
      </c>
      <c r="B5" s="10">
        <f>'Cálculo de Impostos'!G14</f>
        <v/>
      </c>
      <c r="C5" s="26">
        <f>'Cálculo de Impostos'!G14/'Cálculo de Impostos'!E14</f>
        <v/>
      </c>
      <c r="D5" s="27">
        <f>INDEX('Cálculo de Impostos'!B4:B13;MATCH(MAX('Cálculo de Impostos'!G4:G13);'Cálculo de Impostos'!G4:G13;0))</f>
        <v/>
      </c>
      <c r="E5" s="27">
        <f>INDEX('Cálculo de Impostos'!B4:B13;MATCH(MIN('Cálculo de Impostos'!G4:G13);'Cálculo de Impostos'!G4:G13;0))</f>
        <v/>
      </c>
    </row>
    <row r="6">
      <c r="A6" s="28" t="inlineStr">
        <is>
          <t>PIS</t>
        </is>
      </c>
      <c r="B6" s="14">
        <f>'Cálculo de Impostos'!I14</f>
        <v/>
      </c>
      <c r="C6" s="29">
        <f>'Cálculo de Impostos'!I14/'Cálculo de Impostos'!E14</f>
        <v/>
      </c>
      <c r="D6" s="30">
        <f>INDEX('Cálculo de Impostos'!B4:B13;MATCH(MAX('Cálculo de Impostos'!I4:I13);'Cálculo de Impostos'!I4:I13;0))</f>
        <v/>
      </c>
      <c r="E6" s="30">
        <f>INDEX('Cálculo de Impostos'!B4:B13;MATCH(MIN('Cálculo de Impostos'!I4:I13);'Cálculo de Impostos'!I4:I13;0))</f>
        <v/>
      </c>
    </row>
    <row r="7">
      <c r="A7" s="25" t="inlineStr">
        <is>
          <t>COFINS</t>
        </is>
      </c>
      <c r="B7" s="10">
        <f>'Cálculo de Impostos'!K14</f>
        <v/>
      </c>
      <c r="C7" s="26">
        <f>'Cálculo de Impostos'!K14/'Cálculo de Impostos'!E14</f>
        <v/>
      </c>
      <c r="D7" s="27">
        <f>INDEX('Cálculo de Impostos'!B4:B13;MATCH(MAX('Cálculo de Impostos'!K4:K13);'Cálculo de Impostos'!K4:K13;0))</f>
        <v/>
      </c>
      <c r="E7" s="27">
        <f>INDEX('Cálculo de Impostos'!B4:B13;MATCH(MIN('Cálculo de Impostos'!K4:K13);'Cálculo de Impostos'!K4:K13;0))</f>
        <v/>
      </c>
    </row>
    <row r="9" ht="20" customHeight="1">
      <c r="A9" s="23" t="inlineStr">
        <is>
          <t>TOTAIS POR REGIME FISCAL</t>
        </is>
      </c>
    </row>
    <row r="10" ht="20" customHeight="1">
      <c r="A10" s="24" t="inlineStr">
        <is>
          <t>Regime Fiscal</t>
        </is>
      </c>
      <c r="B10" s="24" t="inlineStr">
        <is>
          <t>Nº Empresas</t>
        </is>
      </c>
      <c r="C10" s="24" t="inlineStr">
        <is>
          <t>Fat. Total (R$)</t>
        </is>
      </c>
      <c r="D10" s="24" t="inlineStr">
        <is>
          <t>Impostos Totais (R$)</t>
        </is>
      </c>
      <c r="E10" s="24" t="inlineStr">
        <is>
          <t>Carga Tributária (%)</t>
        </is>
      </c>
    </row>
    <row r="11">
      <c r="A11" s="27" t="inlineStr">
        <is>
          <t>Simples Nacional</t>
        </is>
      </c>
      <c r="B11" s="6">
        <f>COUNTIF('Cálculo de Impostos'!D4:D13;"Simples Nacional")</f>
        <v/>
      </c>
      <c r="C11" s="10">
        <f>SUMIF('Cálculo de Impostos'!D4:D13;"Simples Nacional",'Cálculo de Impostos'!E4:E13)</f>
        <v/>
      </c>
      <c r="D11" s="10">
        <f>SUMIF('Cálculo de Impostos'!D4:D13;"Simples Nacional",'Cálculo de Impostos'!L4:L13)</f>
        <v/>
      </c>
      <c r="E11" s="26">
        <f>IF(C11&gt;0;D11/C11;0)</f>
        <v/>
      </c>
    </row>
    <row r="12">
      <c r="A12" s="30" t="inlineStr">
        <is>
          <t>Lucro Presumido</t>
        </is>
      </c>
      <c r="B12" s="12">
        <f>COUNTIF('Cálculo de Impostos'!D4:D13;"Lucro Presumido")</f>
        <v/>
      </c>
      <c r="C12" s="14">
        <f>SUMIF('Cálculo de Impostos'!D4:D13;"Lucro Presumido",'Cálculo de Impostos'!E4:E13)</f>
        <v/>
      </c>
      <c r="D12" s="14">
        <f>SUMIF('Cálculo de Impostos'!D4:D13;"Lucro Presumido",'Cálculo de Impostos'!L4:L13)</f>
        <v/>
      </c>
      <c r="E12" s="29">
        <f>IF(C12&gt;0;D12/C12;0)</f>
        <v/>
      </c>
    </row>
    <row r="13">
      <c r="A13" s="27" t="inlineStr">
        <is>
          <t>Lucro Real</t>
        </is>
      </c>
      <c r="B13" s="6">
        <f>COUNTIF('Cálculo de Impostos'!D4:D13;"Lucro Real")</f>
        <v/>
      </c>
      <c r="C13" s="10">
        <f>SUMIF('Cálculo de Impostos'!D4:D13;"Lucro Real",'Cálculo de Impostos'!E4:E13)</f>
        <v/>
      </c>
      <c r="D13" s="10">
        <f>SUMIF('Cálculo de Impostos'!D4:D13;"Lucro Real",'Cálculo de Impostos'!L4:L13)</f>
        <v/>
      </c>
      <c r="E13" s="26">
        <f>IF(C13&gt;0;D13/C13;0)</f>
        <v/>
      </c>
    </row>
    <row r="14">
      <c r="A14" s="16" t="inlineStr">
        <is>
          <t>TOTAL GERAL</t>
        </is>
      </c>
      <c r="B14" s="16">
        <f>SUM(B11:B13)</f>
        <v/>
      </c>
      <c r="C14" s="18">
        <f>SUM(C11:C13)</f>
        <v/>
      </c>
      <c r="D14" s="18">
        <f>SUM(D11:D13)</f>
        <v/>
      </c>
      <c r="E14" s="19">
        <f>IF(C14&gt;0;D14/C14;0)</f>
        <v/>
      </c>
    </row>
    <row r="16" ht="20" customHeight="1">
      <c r="A16" s="23" t="inlineStr">
        <is>
          <t>INDICADORES POR EMPRESA</t>
        </is>
      </c>
    </row>
    <row r="17" ht="20" customHeight="1">
      <c r="A17" s="24" t="inlineStr">
        <is>
          <t>Empresa</t>
        </is>
      </c>
      <c r="B17" s="24" t="inlineStr">
        <is>
          <t>Regime</t>
        </is>
      </c>
      <c r="C17" s="24" t="inlineStr">
        <is>
          <t>Faturamento (R$)</t>
        </is>
      </c>
      <c r="D17" s="24" t="inlineStr">
        <is>
          <t>Total Impostos (R$)</t>
        </is>
      </c>
      <c r="E17" s="24" t="inlineStr">
        <is>
          <t>Carga Tribut. (%)</t>
        </is>
      </c>
      <c r="F17" s="24" t="inlineStr">
        <is>
          <t>Classificação</t>
        </is>
      </c>
    </row>
    <row r="18">
      <c r="A18" s="27">
        <f>'Cálculo de Impostos'!B4</f>
        <v/>
      </c>
      <c r="B18" s="6">
        <f>'Cálculo de Impostos'!D4</f>
        <v/>
      </c>
      <c r="C18" s="10">
        <f>'Cálculo de Impostos'!E4</f>
        <v/>
      </c>
      <c r="D18" s="10">
        <f>'Cálculo de Impostos'!L4</f>
        <v/>
      </c>
      <c r="E18" s="26">
        <f>IF(C18&gt;0;D18/C18;0)</f>
        <v/>
      </c>
      <c r="F18" s="6">
        <f>IF(E18&lt;0.05;"Baixa";IF(E18&lt;0.10;"Média";"Alta"))</f>
        <v/>
      </c>
    </row>
    <row r="19">
      <c r="A19" s="30">
        <f>'Cálculo de Impostos'!B5</f>
        <v/>
      </c>
      <c r="B19" s="12">
        <f>'Cálculo de Impostos'!D5</f>
        <v/>
      </c>
      <c r="C19" s="14">
        <f>'Cálculo de Impostos'!E5</f>
        <v/>
      </c>
      <c r="D19" s="14">
        <f>'Cálculo de Impostos'!L5</f>
        <v/>
      </c>
      <c r="E19" s="29">
        <f>IF(C19&gt;0;D19/C19;0)</f>
        <v/>
      </c>
      <c r="F19" s="12">
        <f>IF(E19&lt;0.05;"Baixa";IF(E19&lt;0.10;"Média";"Alta"))</f>
        <v/>
      </c>
    </row>
    <row r="20">
      <c r="A20" s="27">
        <f>'Cálculo de Impostos'!B6</f>
        <v/>
      </c>
      <c r="B20" s="6">
        <f>'Cálculo de Impostos'!D6</f>
        <v/>
      </c>
      <c r="C20" s="10">
        <f>'Cálculo de Impostos'!E6</f>
        <v/>
      </c>
      <c r="D20" s="10">
        <f>'Cálculo de Impostos'!L6</f>
        <v/>
      </c>
      <c r="E20" s="26">
        <f>IF(C20&gt;0;D20/C20;0)</f>
        <v/>
      </c>
      <c r="F20" s="6">
        <f>IF(E20&lt;0.05;"Baixa";IF(E20&lt;0.10;"Média";"Alta"))</f>
        <v/>
      </c>
    </row>
    <row r="21">
      <c r="A21" s="30">
        <f>'Cálculo de Impostos'!B7</f>
        <v/>
      </c>
      <c r="B21" s="12">
        <f>'Cálculo de Impostos'!D7</f>
        <v/>
      </c>
      <c r="C21" s="14">
        <f>'Cálculo de Impostos'!E7</f>
        <v/>
      </c>
      <c r="D21" s="14">
        <f>'Cálculo de Impostos'!L7</f>
        <v/>
      </c>
      <c r="E21" s="29">
        <f>IF(C21&gt;0;D21/C21;0)</f>
        <v/>
      </c>
      <c r="F21" s="12">
        <f>IF(E21&lt;0.05;"Baixa";IF(E21&lt;0.10;"Média";"Alta"))</f>
        <v/>
      </c>
    </row>
    <row r="22">
      <c r="A22" s="27">
        <f>'Cálculo de Impostos'!B8</f>
        <v/>
      </c>
      <c r="B22" s="6">
        <f>'Cálculo de Impostos'!D8</f>
        <v/>
      </c>
      <c r="C22" s="10">
        <f>'Cálculo de Impostos'!E8</f>
        <v/>
      </c>
      <c r="D22" s="10">
        <f>'Cálculo de Impostos'!L8</f>
        <v/>
      </c>
      <c r="E22" s="26">
        <f>IF(C22&gt;0;D22/C22;0)</f>
        <v/>
      </c>
      <c r="F22" s="6">
        <f>IF(E22&lt;0.05;"Baixa";IF(E22&lt;0.10;"Média";"Alta"))</f>
        <v/>
      </c>
    </row>
    <row r="23">
      <c r="A23" s="30">
        <f>'Cálculo de Impostos'!B9</f>
        <v/>
      </c>
      <c r="B23" s="12">
        <f>'Cálculo de Impostos'!D9</f>
        <v/>
      </c>
      <c r="C23" s="14">
        <f>'Cálculo de Impostos'!E9</f>
        <v/>
      </c>
      <c r="D23" s="14">
        <f>'Cálculo de Impostos'!L9</f>
        <v/>
      </c>
      <c r="E23" s="29">
        <f>IF(C23&gt;0;D23/C23;0)</f>
        <v/>
      </c>
      <c r="F23" s="12">
        <f>IF(E23&lt;0.05;"Baixa";IF(E23&lt;0.10;"Média";"Alta"))</f>
        <v/>
      </c>
    </row>
    <row r="24">
      <c r="A24" s="27">
        <f>'Cálculo de Impostos'!B10</f>
        <v/>
      </c>
      <c r="B24" s="6">
        <f>'Cálculo de Impostos'!D10</f>
        <v/>
      </c>
      <c r="C24" s="10">
        <f>'Cálculo de Impostos'!E10</f>
        <v/>
      </c>
      <c r="D24" s="10">
        <f>'Cálculo de Impostos'!L10</f>
        <v/>
      </c>
      <c r="E24" s="26">
        <f>IF(C24&gt;0;D24/C24;0)</f>
        <v/>
      </c>
      <c r="F24" s="6">
        <f>IF(E24&lt;0.05;"Baixa";IF(E24&lt;0.10;"Média";"Alta"))</f>
        <v/>
      </c>
    </row>
    <row r="25">
      <c r="A25" s="30">
        <f>'Cálculo de Impostos'!B11</f>
        <v/>
      </c>
      <c r="B25" s="12">
        <f>'Cálculo de Impostos'!D11</f>
        <v/>
      </c>
      <c r="C25" s="14">
        <f>'Cálculo de Impostos'!E11</f>
        <v/>
      </c>
      <c r="D25" s="14">
        <f>'Cálculo de Impostos'!L11</f>
        <v/>
      </c>
      <c r="E25" s="29">
        <f>IF(C25&gt;0;D25/C25;0)</f>
        <v/>
      </c>
      <c r="F25" s="12">
        <f>IF(E25&lt;0.05;"Baixa";IF(E25&lt;0.10;"Média";"Alta"))</f>
        <v/>
      </c>
    </row>
    <row r="26">
      <c r="A26" s="27">
        <f>'Cálculo de Impostos'!B12</f>
        <v/>
      </c>
      <c r="B26" s="6">
        <f>'Cálculo de Impostos'!D12</f>
        <v/>
      </c>
      <c r="C26" s="10">
        <f>'Cálculo de Impostos'!E12</f>
        <v/>
      </c>
      <c r="D26" s="10">
        <f>'Cálculo de Impostos'!L12</f>
        <v/>
      </c>
      <c r="E26" s="26">
        <f>IF(C26&gt;0;D26/C26;0)</f>
        <v/>
      </c>
      <c r="F26" s="6">
        <f>IF(E26&lt;0.05;"Baixa";IF(E26&lt;0.10;"Média";"Alta"))</f>
        <v/>
      </c>
    </row>
    <row r="27">
      <c r="A27" s="30">
        <f>'Cálculo de Impostos'!B13</f>
        <v/>
      </c>
      <c r="B27" s="12">
        <f>'Cálculo de Impostos'!D13</f>
        <v/>
      </c>
      <c r="C27" s="14">
        <f>'Cálculo de Impostos'!E13</f>
        <v/>
      </c>
      <c r="D27" s="14">
        <f>'Cálculo de Impostos'!L13</f>
        <v/>
      </c>
      <c r="E27" s="29">
        <f>IF(C27&gt;0;D27/C27;0)</f>
        <v/>
      </c>
      <c r="F27" s="12">
        <f>IF(E27&lt;0.05;"Baixa";IF(E27&lt;0.10;"Média";"Alta"))</f>
        <v/>
      </c>
    </row>
  </sheetData>
  <mergeCells count="4">
    <mergeCell ref="A1:G1"/>
    <mergeCell ref="A3:G3"/>
    <mergeCell ref="A9:G9"/>
    <mergeCell ref="A16:G1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1" t="inlineStr">
        <is>
          <t>INSTRUÇÕES DE USO – PLANILHA DE CÁLCULO DE IMPOSTOS</t>
        </is>
      </c>
    </row>
    <row r="3" ht="18" customHeight="1">
      <c r="A3" s="31" t="inlineStr">
        <is>
          <t>VISÃO GERAL</t>
        </is>
      </c>
    </row>
    <row r="4" ht="18" customHeight="1">
      <c r="A4" s="32" t="inlineStr">
        <is>
          <t>Esta planilha foi desenvolvida para auxiliar no cálculo dos principais impostos incidentes sobre o faturamento de empresas brasileiras.</t>
        </is>
      </c>
    </row>
    <row r="5" ht="18" customHeight="1">
      <c r="A5" s="32" t="inlineStr">
        <is>
          <t>Impostos calculados: ISSQN, PIS e COFINS.</t>
        </is>
      </c>
    </row>
    <row r="6" ht="18" customHeight="1">
      <c r="A6" s="32" t="inlineStr">
        <is>
          <t>Os campos destacados em AMARELO são células de entrada (editáveis).</t>
        </is>
      </c>
    </row>
    <row r="8" ht="18" customHeight="1">
      <c r="A8" s="31" t="inlineStr">
        <is>
          <t>ABA: CÁLCULO DE IMPOSTOS</t>
        </is>
      </c>
    </row>
    <row r="9" ht="18" customHeight="1">
      <c r="A9" s="32" t="inlineStr">
        <is>
          <t>Coluna A – Nº: Numeração automática das empresas.</t>
        </is>
      </c>
    </row>
    <row r="10" ht="18" customHeight="1">
      <c r="A10" s="32" t="inlineStr">
        <is>
          <t>Coluna B – Empresa: Nome da empresa.</t>
        </is>
      </c>
    </row>
    <row r="11" ht="18" customHeight="1">
      <c r="A11" s="32" t="inlineStr">
        <is>
          <t>Coluna C – CNPJ: Número do CNPJ da empresa.</t>
        </is>
      </c>
    </row>
    <row r="12" ht="18" customHeight="1">
      <c r="A12" s="32" t="inlineStr">
        <is>
          <t>Coluna D – Regime Fiscal: Simples Nacional, Lucro Presumido ou Lucro Real.</t>
        </is>
      </c>
    </row>
    <row r="13" ht="18" customHeight="1">
      <c r="A13" s="32" t="inlineStr">
        <is>
          <t>Coluna E – Faturamento Bruto (R$): Receita bruta do período. CAMPO EDITÁVEL.</t>
        </is>
      </c>
    </row>
    <row r="14" ht="18" customHeight="1">
      <c r="A14" s="32" t="inlineStr">
        <is>
          <t>Coluna F – Alíquota ISSQN (%): Percentual de ISSQN aplicável. CAMPO EDITÁVEL.</t>
        </is>
      </c>
    </row>
    <row r="15" ht="18" customHeight="1">
      <c r="A15" s="32" t="inlineStr">
        <is>
          <t>Coluna G – ISSQN (R$): Calculado automaticamente (Faturamento × Alíquota ISSQN).</t>
        </is>
      </c>
    </row>
    <row r="16" ht="18" customHeight="1">
      <c r="A16" s="32" t="inlineStr">
        <is>
          <t>Coluna H – Alíquota PIS (%): 0,65% (Simples/Presumido) ou 1,65% (Lucro Real). CAMPO EDITÁVEL.</t>
        </is>
      </c>
    </row>
    <row r="17" ht="18" customHeight="1">
      <c r="A17" s="32" t="inlineStr">
        <is>
          <t>Coluna I – PIS (R$): Calculado automaticamente.</t>
        </is>
      </c>
    </row>
    <row r="18" ht="18" customHeight="1">
      <c r="A18" s="32" t="inlineStr">
        <is>
          <t>Coluna J – Alíquota COFINS (%): 3% (Simples/Presumido) ou 7,6% (Lucro Real). CAMPO EDITÁVEL.</t>
        </is>
      </c>
    </row>
    <row r="19" ht="18" customHeight="1">
      <c r="A19" s="32" t="inlineStr">
        <is>
          <t>Coluna K – COFINS (R$): Calculado automaticamente.</t>
        </is>
      </c>
    </row>
    <row r="20" ht="18" customHeight="1">
      <c r="A20" s="32" t="inlineStr">
        <is>
          <t>Coluna L – Total Impostos (R$): Soma de ISSQN + PIS + COFINS.</t>
        </is>
      </c>
    </row>
    <row r="22" ht="18" customHeight="1">
      <c r="A22" s="31" t="inlineStr">
        <is>
          <t>ABA: RESUMO</t>
        </is>
      </c>
    </row>
    <row r="23" ht="18" customHeight="1">
      <c r="A23" s="32" t="inlineStr">
        <is>
          <t>Totais por Imposto: Mostra o valor total de cada imposto e o percentual sobre faturamento.</t>
        </is>
      </c>
    </row>
    <row r="24" ht="18" customHeight="1">
      <c r="A24" s="32" t="inlineStr">
        <is>
          <t>Maior/Menor Pagador: Identifica a empresa que mais e menos pagou em cada tributo.</t>
        </is>
      </c>
    </row>
    <row r="25" ht="18" customHeight="1">
      <c r="A25" s="32" t="inlineStr">
        <is>
          <t>Totais por Regime Fiscal: Compara a carga tributária entre os regimes.</t>
        </is>
      </c>
    </row>
    <row r="26" ht="18" customHeight="1">
      <c r="A26" s="32" t="inlineStr">
        <is>
          <t>Indicadores por Empresa: Lista cada empresa com sua carga tributária calculada.</t>
        </is>
      </c>
    </row>
    <row r="27" ht="18" customHeight="1">
      <c r="A27" s="32" t="inlineStr">
        <is>
          <t>Classificação: Baixa (&lt; 5%), Média (5%–10%) ou Alta (&gt; 10%).</t>
        </is>
      </c>
    </row>
    <row r="29" ht="18" customHeight="1">
      <c r="A29" s="31" t="inlineStr">
        <is>
          <t>ALÍQUOTAS DE REFERÊNCIA (2024)</t>
        </is>
      </c>
    </row>
    <row r="30" ht="18" customHeight="1">
      <c r="A30" s="32" t="inlineStr">
        <is>
          <t>PIS – Lucro Presumido/Simples Nacional: 0,65% sobre faturamento.</t>
        </is>
      </c>
    </row>
    <row r="31" ht="18" customHeight="1">
      <c r="A31" s="32" t="inlineStr">
        <is>
          <t>PIS – Lucro Real: 1,65% sobre faturamento.</t>
        </is>
      </c>
    </row>
    <row r="32" ht="18" customHeight="1">
      <c r="A32" s="32" t="inlineStr">
        <is>
          <t>COFINS – Lucro Presumido/Simples Nacional: 3,00% sobre faturamento.</t>
        </is>
      </c>
    </row>
    <row r="33" ht="18" customHeight="1">
      <c r="A33" s="32" t="inlineStr">
        <is>
          <t>COFINS – Lucro Real: 7,60% sobre faturamento.</t>
        </is>
      </c>
    </row>
    <row r="34" ht="18" customHeight="1">
      <c r="A34" s="32" t="inlineStr">
        <is>
          <t>ISSQN: Varia entre 2% e 5% conforme o município e o serviço prestado.</t>
        </is>
      </c>
    </row>
    <row r="36" ht="18" customHeight="1">
      <c r="A36" s="31" t="inlineStr">
        <is>
          <t>ATENÇÃO</t>
        </is>
      </c>
    </row>
    <row r="37" ht="18" customHeight="1">
      <c r="A37" s="32" t="inlineStr">
        <is>
          <t>Esta planilha é apenas uma ferramenta de apoio. Consulte sempre um contador credenciado.</t>
        </is>
      </c>
    </row>
    <row r="38" ht="18" customHeight="1">
      <c r="A38" s="32" t="inlineStr">
        <is>
          <t>As alíquotas podem variar conforme legislação municipal, estadual e federal vigente.</t>
        </is>
      </c>
    </row>
    <row r="39" ht="18" customHeight="1">
      <c r="A39" s="32" t="inlineStr">
        <is>
          <t>Não inclui: IRPJ, CSLL, ICMS, IPI e demais contribuições específicas.</t>
        </is>
      </c>
    </row>
  </sheetData>
  <mergeCells count="34">
    <mergeCell ref="A1:E1"/>
    <mergeCell ref="A3:E3"/>
    <mergeCell ref="A4:E4"/>
    <mergeCell ref="A5:E5"/>
    <mergeCell ref="A6:E6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2:E22"/>
    <mergeCell ref="A23:E23"/>
    <mergeCell ref="A24:E24"/>
    <mergeCell ref="A25:E25"/>
    <mergeCell ref="A26:E26"/>
    <mergeCell ref="A27:E27"/>
    <mergeCell ref="A29:E29"/>
    <mergeCell ref="A30:E30"/>
    <mergeCell ref="A31:E31"/>
    <mergeCell ref="A32:E32"/>
    <mergeCell ref="A33:E33"/>
    <mergeCell ref="A34:E34"/>
    <mergeCell ref="A36:E36"/>
    <mergeCell ref="A37:E37"/>
    <mergeCell ref="A38:E38"/>
    <mergeCell ref="A39:E3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2026-05-24T09:42:28Z</dcterms:created>
  <dcterms:modified xmlns:dcterms="http://purl.org/dc/terms/" xmlns:xsi="http://www.w3.org/2001/XMLSchema-instance" xsi:type="dcterms:W3CDTF">2026-05-24T09:42:28Z</dcterms:modified>
</cp:coreProperties>
</file>