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o_de_Contas" sheetId="1" state="visible" r:id="rId1"/>
    <sheet xmlns:r="http://schemas.openxmlformats.org/officeDocument/2006/relationships" name="Lançamentos_BP" sheetId="2" state="visible" r:id="rId2"/>
    <sheet xmlns:r="http://schemas.openxmlformats.org/officeDocument/2006/relationships" name="Balanço_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R$ #,##0.00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5803D"/>
      <sz val="10"/>
    </font>
    <font>
      <name val="Calibri"/>
      <color rgb="0015803D"/>
      <sz val="10"/>
    </font>
    <font>
      <name val="Calibri"/>
      <color rgb="0092400E"/>
      <sz val="10"/>
    </font>
    <font>
      <name val="Calibri"/>
      <b val="1"/>
      <color rgb="00DC2626"/>
      <sz val="10"/>
    </font>
    <font>
      <name val="Calibri"/>
      <b val="1"/>
      <color rgb="001D4ED8"/>
      <sz val="10"/>
    </font>
    <font>
      <name val="Calibri"/>
      <b val="1"/>
      <color rgb="00FFFFFF"/>
      <sz val="14"/>
    </font>
    <font>
      <name val="Calibri"/>
      <b val="1"/>
      <sz val="10"/>
    </font>
    <font>
      <name val="Calibri"/>
      <b val="1"/>
      <color rgb="00FFFFFF"/>
      <sz val="12"/>
    </font>
    <font>
      <name val="Calibri"/>
      <b val="1"/>
      <color rgb="00FFFFFF"/>
      <sz val="10"/>
    </font>
    <font>
      <name val="Calibri"/>
      <b val="1"/>
      <color rgb="00166534"/>
      <sz val="10"/>
    </font>
    <font>
      <name val="Calibri"/>
      <b val="1"/>
      <color rgb="00991B1B"/>
      <sz val="10"/>
    </font>
    <font>
      <name val="Calibri"/>
      <b val="1"/>
      <color rgb="001E3A5F"/>
      <sz val="10"/>
    </font>
    <font>
      <name val="Calibri"/>
      <i val="1"/>
      <color rgb="006B7280"/>
      <sz val="9"/>
    </font>
    <font>
      <name val="Calibri"/>
      <b val="1"/>
      <color rgb="0092400E"/>
      <sz val="10"/>
    </font>
  </fonts>
  <fills count="1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FFFFF"/>
      </patternFill>
    </fill>
    <fill>
      <patternFill patternType="solid">
        <fgColor rgb="00FEF9C3"/>
      </patternFill>
    </fill>
    <fill>
      <patternFill patternType="solid">
        <fgColor rgb="00064E3B"/>
      </patternFill>
    </fill>
    <fill>
      <patternFill patternType="solid">
        <fgColor rgb="00FFFBEB"/>
      </patternFill>
    </fill>
    <fill>
      <patternFill patternType="solid">
        <fgColor rgb="00166534"/>
      </patternFill>
    </fill>
    <fill>
      <patternFill patternType="solid">
        <fgColor rgb="0014B8A6"/>
      </patternFill>
    </fill>
    <fill>
      <patternFill patternType="solid">
        <fgColor rgb="007F1D1D"/>
      </patternFill>
    </fill>
    <fill>
      <patternFill patternType="solid">
        <fgColor rgb="00F87171"/>
      </patternFill>
    </fill>
    <fill>
      <patternFill patternType="solid">
        <fgColor rgb="00FEE2E2"/>
      </patternFill>
    </fill>
    <fill>
      <patternFill patternType="solid">
        <fgColor rgb="001E3A5F"/>
      </patternFill>
    </fill>
    <fill>
      <patternFill patternType="solid">
        <fgColor rgb="00DBEAFE"/>
      </patternFill>
    </fill>
    <fill>
      <patternFill patternType="solid">
        <fgColor rgb="00ECFDF5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8" fillId="7" borderId="0" applyAlignment="1" pivotButton="0" quotePrefix="0" xfId="0">
      <alignment horizontal="center" vertical="center" wrapText="1"/>
    </xf>
    <xf numFmtId="164" fontId="2" fillId="8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5" fontId="2" fillId="8" borderId="1" applyAlignment="1" pivotButton="0" quotePrefix="0" xfId="0">
      <alignment horizontal="right" vertical="center"/>
    </xf>
    <xf numFmtId="165" fontId="9" fillId="3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center" vertical="center" wrapText="1"/>
    </xf>
    <xf numFmtId="165" fontId="9" fillId="5" borderId="1" applyAlignment="1" pivotButton="0" quotePrefix="0" xfId="0">
      <alignment horizontal="right" vertical="center"/>
    </xf>
    <xf numFmtId="0" fontId="1" fillId="2" borderId="1" applyAlignment="1" pivotButton="0" quotePrefix="0" xfId="0">
      <alignment horizontal="right" vertical="center"/>
    </xf>
    <xf numFmtId="165" fontId="1" fillId="2" borderId="1" applyAlignment="1" pivotButton="0" quotePrefix="0" xfId="0">
      <alignment horizontal="right" vertical="center"/>
    </xf>
    <xf numFmtId="0" fontId="10" fillId="9" borderId="1" applyAlignment="1" pivotButton="0" quotePrefix="0" xfId="0">
      <alignment horizontal="center" vertical="center" wrapText="1"/>
    </xf>
    <xf numFmtId="0" fontId="10" fillId="11" borderId="1" applyAlignment="1" pivotButton="0" quotePrefix="0" xfId="0">
      <alignment horizontal="center" vertical="center" wrapText="1"/>
    </xf>
    <xf numFmtId="0" fontId="11" fillId="10" borderId="1" pivotButton="0" quotePrefix="0" xfId="0"/>
    <xf numFmtId="165" fontId="11" fillId="10" borderId="1" applyAlignment="1" pivotButton="0" quotePrefix="0" xfId="0">
      <alignment horizontal="right" vertical="center"/>
    </xf>
    <xf numFmtId="0" fontId="11" fillId="12" borderId="1" pivotButton="0" quotePrefix="0" xfId="0"/>
    <xf numFmtId="165" fontId="11" fillId="12" borderId="1" applyAlignment="1" pivotButton="0" quotePrefix="0" xfId="0">
      <alignment horizontal="right" vertical="center"/>
    </xf>
    <xf numFmtId="0" fontId="2" fillId="3" borderId="1" pivotButton="0" quotePrefix="0" xfId="0"/>
    <xf numFmtId="165" fontId="2" fillId="3" borderId="1" applyAlignment="1" pivotButton="0" quotePrefix="0" xfId="0">
      <alignment horizontal="right" vertical="center"/>
    </xf>
    <xf numFmtId="0" fontId="2" fillId="5" borderId="1" pivotButton="0" quotePrefix="0" xfId="0"/>
    <xf numFmtId="165" fontId="2" fillId="5" borderId="1" applyAlignment="1" pivotButton="0" quotePrefix="0" xfId="0">
      <alignment horizontal="right" vertical="center"/>
    </xf>
    <xf numFmtId="0" fontId="12" fillId="4" borderId="1" pivotButton="0" quotePrefix="0" xfId="0"/>
    <xf numFmtId="165" fontId="12" fillId="4" borderId="1" applyAlignment="1" pivotButton="0" quotePrefix="0" xfId="0">
      <alignment horizontal="right" vertical="center"/>
    </xf>
    <xf numFmtId="0" fontId="13" fillId="13" borderId="1" pivotButton="0" quotePrefix="0" xfId="0"/>
    <xf numFmtId="165" fontId="13" fillId="13" borderId="1" applyAlignment="1" pivotButton="0" quotePrefix="0" xfId="0">
      <alignment horizontal="right" vertical="center"/>
    </xf>
    <xf numFmtId="0" fontId="11" fillId="9" borderId="1" pivotButton="0" quotePrefix="0" xfId="0"/>
    <xf numFmtId="165" fontId="11" fillId="9" borderId="1" applyAlignment="1" pivotButton="0" quotePrefix="0" xfId="0">
      <alignment horizontal="right" vertical="center"/>
    </xf>
    <xf numFmtId="0" fontId="11" fillId="11" borderId="1" pivotButton="0" quotePrefix="0" xfId="0"/>
    <xf numFmtId="165" fontId="11" fillId="11" borderId="1" applyAlignment="1" pivotButton="0" quotePrefix="0" xfId="0">
      <alignment horizontal="right" vertical="center"/>
    </xf>
    <xf numFmtId="0" fontId="1" fillId="14" borderId="1" applyAlignment="1" pivotButton="0" quotePrefix="0" xfId="0">
      <alignment horizontal="center" vertical="center" wrapText="1"/>
    </xf>
    <xf numFmtId="0" fontId="10" fillId="14" borderId="1" applyAlignment="1" pivotButton="0" quotePrefix="0" xfId="0">
      <alignment horizontal="center" vertical="center" wrapText="1"/>
    </xf>
    <xf numFmtId="0" fontId="9" fillId="16" borderId="1" applyAlignment="1" pivotButton="0" quotePrefix="0" xfId="0">
      <alignment horizontal="left" vertical="center" wrapText="1"/>
    </xf>
    <xf numFmtId="165" fontId="9" fillId="16" borderId="1" applyAlignment="1" pivotButton="0" quotePrefix="0" xfId="0">
      <alignment horizontal="right" vertical="center"/>
    </xf>
    <xf numFmtId="0" fontId="14" fillId="15" borderId="1" pivotButton="0" quotePrefix="0" xfId="0"/>
    <xf numFmtId="165" fontId="14" fillId="15" borderId="1" applyAlignment="1" pivotButton="0" quotePrefix="0" xfId="0">
      <alignment horizontal="right" vertical="center"/>
    </xf>
    <xf numFmtId="0" fontId="11" fillId="14" borderId="1" pivotButton="0" quotePrefix="0" xfId="0"/>
    <xf numFmtId="165" fontId="11" fillId="14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 wrapText="1"/>
    </xf>
    <xf numFmtId="10" fontId="9" fillId="8" borderId="1" applyAlignment="1" pivotButton="0" quotePrefix="0" xfId="0">
      <alignment horizontal="right" vertical="center"/>
    </xf>
    <xf numFmtId="0" fontId="15" fillId="3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15" fillId="5" borderId="1" applyAlignment="1" pivotButton="0" quotePrefix="0" xfId="0">
      <alignment horizontal="left" vertical="center" wrapText="1"/>
    </xf>
    <xf numFmtId="165" fontId="9" fillId="8" borderId="1" applyAlignment="1" pivotButton="0" quotePrefix="0" xfId="0">
      <alignment horizontal="right" vertical="center"/>
    </xf>
    <xf numFmtId="0" fontId="2" fillId="0" borderId="0" pivotButton="0" quotePrefix="0" xfId="0"/>
    <xf numFmtId="165" fontId="0" fillId="0" borderId="0" pivotButton="0" quotePrefix="0" xfId="0"/>
    <xf numFmtId="0" fontId="16" fillId="6" borderId="2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CA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Estrutura Patrimonial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'Balanço_Resumo'!B29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'Balanço_Resumo'!$A$30:$A$34</f>
            </numRef>
          </cat>
          <val>
            <numRef>
              <f>'Balanço_Resumo'!$B$30:$B$34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Grupo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Fontes de Financiamento</a:t>
            </a:r>
          </a:p>
        </rich>
      </tx>
    </title>
    <plotArea>
      <pieChart>
        <varyColors val="1"/>
        <ser>
          <idx val="0"/>
          <order val="0"/>
          <tx>
            <strRef>
              <f>'Balanço_Resumo'!B36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87171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cat>
            <numRef>
              <f>'Balanço_Resumo'!$A$37:$A$39</f>
            </numRef>
          </cat>
          <val>
            <numRef>
              <f>'Balanço_Resumo'!$B$37:$B$39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32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4" customWidth="1" min="1" max="1"/>
    <col width="40" customWidth="1" min="2" max="2"/>
    <col width="20" customWidth="1" min="3" max="3"/>
    <col width="26" customWidth="1" min="4" max="4"/>
    <col width="22" customWidth="1" min="5" max="5"/>
    <col width="12" customWidth="1" min="6" max="6"/>
  </cols>
  <sheetData>
    <row r="1" ht="22" customHeight="1">
      <c r="A1" s="1" t="inlineStr">
        <is>
          <t>Código_Conta</t>
        </is>
      </c>
      <c r="B1" s="1" t="inlineStr">
        <is>
          <t>Conta</t>
        </is>
      </c>
      <c r="C1" s="1" t="inlineStr">
        <is>
          <t>Grupo</t>
        </is>
      </c>
      <c r="D1" s="1" t="inlineStr">
        <is>
          <t>Subgrupo</t>
        </is>
      </c>
      <c r="E1" s="1" t="inlineStr">
        <is>
          <t>Classe</t>
        </is>
      </c>
      <c r="F1" s="1" t="inlineStr">
        <is>
          <t>Natureza</t>
        </is>
      </c>
    </row>
    <row r="2">
      <c r="A2" s="2" t="inlineStr">
        <is>
          <t>1.1.01</t>
        </is>
      </c>
      <c r="B2" s="2" t="inlineStr">
        <is>
          <t>Caixa e Bancos</t>
        </is>
      </c>
      <c r="C2" s="3" t="inlineStr">
        <is>
          <t>Ativo</t>
        </is>
      </c>
      <c r="D2" s="2" t="inlineStr">
        <is>
          <t>Ativo Circulante</t>
        </is>
      </c>
      <c r="E2" s="2" t="inlineStr">
        <is>
          <t>Caixa</t>
        </is>
      </c>
      <c r="F2" s="4" t="inlineStr">
        <is>
          <t>Devedora</t>
        </is>
      </c>
    </row>
    <row r="3">
      <c r="A3" s="5" t="inlineStr">
        <is>
          <t>1.1.02</t>
        </is>
      </c>
      <c r="B3" s="5" t="inlineStr">
        <is>
          <t>Clientes (Contas a Receber)</t>
        </is>
      </c>
      <c r="C3" s="6" t="inlineStr">
        <is>
          <t>Ativo</t>
        </is>
      </c>
      <c r="D3" s="5" t="inlineStr">
        <is>
          <t>Ativo Circulante</t>
        </is>
      </c>
      <c r="E3" s="5" t="inlineStr">
        <is>
          <t>Clientes</t>
        </is>
      </c>
      <c r="F3" s="4" t="inlineStr">
        <is>
          <t>Devedora</t>
        </is>
      </c>
    </row>
    <row r="4">
      <c r="A4" s="2" t="inlineStr">
        <is>
          <t>1.1.03</t>
        </is>
      </c>
      <c r="B4" s="2" t="inlineStr">
        <is>
          <t>Estoques</t>
        </is>
      </c>
      <c r="C4" s="3" t="inlineStr">
        <is>
          <t>Ativo</t>
        </is>
      </c>
      <c r="D4" s="2" t="inlineStr">
        <is>
          <t>Ativo Circulante</t>
        </is>
      </c>
      <c r="E4" s="2" t="inlineStr">
        <is>
          <t>Estoques</t>
        </is>
      </c>
      <c r="F4" s="4" t="inlineStr">
        <is>
          <t>Devedora</t>
        </is>
      </c>
    </row>
    <row r="5">
      <c r="A5" s="5" t="inlineStr">
        <is>
          <t>1.1.04</t>
        </is>
      </c>
      <c r="B5" s="5" t="inlineStr">
        <is>
          <t>Impostos a Recuperar</t>
        </is>
      </c>
      <c r="C5" s="6" t="inlineStr">
        <is>
          <t>Ativo</t>
        </is>
      </c>
      <c r="D5" s="5" t="inlineStr">
        <is>
          <t>Ativo Circulante</t>
        </is>
      </c>
      <c r="E5" s="5" t="inlineStr">
        <is>
          <t>Caixa</t>
        </is>
      </c>
      <c r="F5" s="4" t="inlineStr">
        <is>
          <t>Devedora</t>
        </is>
      </c>
    </row>
    <row r="6">
      <c r="A6" s="2" t="inlineStr">
        <is>
          <t>1.2.01</t>
        </is>
      </c>
      <c r="B6" s="2" t="inlineStr">
        <is>
          <t>Imobilizado</t>
        </is>
      </c>
      <c r="C6" s="3" t="inlineStr">
        <is>
          <t>Ativo</t>
        </is>
      </c>
      <c r="D6" s="2" t="inlineStr">
        <is>
          <t>Ativo Não Circulante</t>
        </is>
      </c>
      <c r="E6" s="2" t="inlineStr">
        <is>
          <t>Imobilizado</t>
        </is>
      </c>
      <c r="F6" s="4" t="inlineStr">
        <is>
          <t>Devedora</t>
        </is>
      </c>
    </row>
    <row r="7">
      <c r="A7" s="5" t="inlineStr">
        <is>
          <t>1.2.02</t>
        </is>
      </c>
      <c r="B7" s="5" t="inlineStr">
        <is>
          <t>Depreciação Acumulada</t>
        </is>
      </c>
      <c r="C7" s="6" t="inlineStr">
        <is>
          <t>Ativo</t>
        </is>
      </c>
      <c r="D7" s="5" t="inlineStr">
        <is>
          <t>Ativo Não Circulante</t>
        </is>
      </c>
      <c r="E7" s="5" t="inlineStr">
        <is>
          <t>Imobilizado</t>
        </is>
      </c>
      <c r="F7" s="7" t="inlineStr">
        <is>
          <t>Credora</t>
        </is>
      </c>
    </row>
    <row r="8">
      <c r="A8" s="2" t="inlineStr">
        <is>
          <t>2.1.01</t>
        </is>
      </c>
      <c r="B8" s="2" t="inlineStr">
        <is>
          <t>Fornecedores</t>
        </is>
      </c>
      <c r="C8" s="8" t="inlineStr">
        <is>
          <t>Passivo</t>
        </is>
      </c>
      <c r="D8" s="2" t="inlineStr">
        <is>
          <t>Passivo Circulante</t>
        </is>
      </c>
      <c r="E8" s="2" t="inlineStr">
        <is>
          <t>Fornecedores</t>
        </is>
      </c>
      <c r="F8" s="7" t="inlineStr">
        <is>
          <t>Credora</t>
        </is>
      </c>
    </row>
    <row r="9">
      <c r="A9" s="5" t="inlineStr">
        <is>
          <t>2.1.02</t>
        </is>
      </c>
      <c r="B9" s="5" t="inlineStr">
        <is>
          <t>Empréstimos e Financiamentos (CP)</t>
        </is>
      </c>
      <c r="C9" s="9" t="inlineStr">
        <is>
          <t>Passivo</t>
        </is>
      </c>
      <c r="D9" s="5" t="inlineStr">
        <is>
          <t>Passivo Circulante</t>
        </is>
      </c>
      <c r="E9" s="5" t="inlineStr">
        <is>
          <t>Empréstimos</t>
        </is>
      </c>
      <c r="F9" s="7" t="inlineStr">
        <is>
          <t>Credora</t>
        </is>
      </c>
    </row>
    <row r="10">
      <c r="A10" s="2" t="inlineStr">
        <is>
          <t>2.1.03</t>
        </is>
      </c>
      <c r="B10" s="2" t="inlineStr">
        <is>
          <t>Obrigações Fiscais (ICMS/ISS/Simples)</t>
        </is>
      </c>
      <c r="C10" s="8" t="inlineStr">
        <is>
          <t>Passivo</t>
        </is>
      </c>
      <c r="D10" s="2" t="inlineStr">
        <is>
          <t>Passivo Circulante</t>
        </is>
      </c>
      <c r="E10" s="2" t="inlineStr">
        <is>
          <t>Obrigações Fiscais</t>
        </is>
      </c>
      <c r="F10" s="7" t="inlineStr">
        <is>
          <t>Credora</t>
        </is>
      </c>
    </row>
    <row r="11">
      <c r="A11" s="5" t="inlineStr">
        <is>
          <t>2.2.01</t>
        </is>
      </c>
      <c r="B11" s="5" t="inlineStr">
        <is>
          <t>Empréstimos e Financiamentos (LP)</t>
        </is>
      </c>
      <c r="C11" s="9" t="inlineStr">
        <is>
          <t>Passivo</t>
        </is>
      </c>
      <c r="D11" s="5" t="inlineStr">
        <is>
          <t>Passivo Não Circulante</t>
        </is>
      </c>
      <c r="E11" s="5" t="inlineStr">
        <is>
          <t>Empréstimos</t>
        </is>
      </c>
      <c r="F11" s="7" t="inlineStr">
        <is>
          <t>Credora</t>
        </is>
      </c>
    </row>
    <row r="12">
      <c r="A12" s="2" t="inlineStr">
        <is>
          <t>3.1.01</t>
        </is>
      </c>
      <c r="B12" s="2" t="inlineStr">
        <is>
          <t>Capital Social</t>
        </is>
      </c>
      <c r="C12" s="10" t="inlineStr">
        <is>
          <t>Patrimônio Líquido</t>
        </is>
      </c>
      <c r="D12" s="2" t="inlineStr">
        <is>
          <t>PL</t>
        </is>
      </c>
      <c r="E12" s="2" t="inlineStr">
        <is>
          <t>Capital</t>
        </is>
      </c>
      <c r="F12" s="7" t="inlineStr">
        <is>
          <t>Credora</t>
        </is>
      </c>
    </row>
    <row r="13">
      <c r="A13" s="5" t="inlineStr">
        <is>
          <t>3.2.01</t>
        </is>
      </c>
      <c r="B13" s="5" t="inlineStr">
        <is>
          <t>Reservas de Capital</t>
        </is>
      </c>
      <c r="C13" s="11" t="inlineStr">
        <is>
          <t>Patrimônio Líquido</t>
        </is>
      </c>
      <c r="D13" s="5" t="inlineStr">
        <is>
          <t>PL</t>
        </is>
      </c>
      <c r="E13" s="5" t="inlineStr">
        <is>
          <t>Reservas</t>
        </is>
      </c>
      <c r="F13" s="7" t="inlineStr">
        <is>
          <t>Credora</t>
        </is>
      </c>
    </row>
    <row r="14">
      <c r="A14" s="2" t="inlineStr">
        <is>
          <t>3.2.02</t>
        </is>
      </c>
      <c r="B14" s="2" t="inlineStr">
        <is>
          <t>Lucros/Prejuízos Acumulados</t>
        </is>
      </c>
      <c r="C14" s="10" t="inlineStr">
        <is>
          <t>Patrimônio Líquido</t>
        </is>
      </c>
      <c r="D14" s="2" t="inlineStr">
        <is>
          <t>PL</t>
        </is>
      </c>
      <c r="E14" s="2" t="inlineStr">
        <is>
          <t>Reservas</t>
        </is>
      </c>
      <c r="F14" s="7" t="inlineStr">
        <is>
          <t>Credora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8" customWidth="1" min="2" max="2"/>
    <col width="22" customWidth="1" min="3" max="3"/>
    <col width="16" customWidth="1" min="4" max="4"/>
    <col width="13" customWidth="1" min="5" max="5"/>
    <col width="30" customWidth="1" min="6" max="6"/>
    <col width="20" customWidth="1" min="7" max="7"/>
    <col width="24" customWidth="1" min="8" max="8"/>
    <col width="12" customWidth="1" min="9" max="9"/>
    <col width="18" customWidth="1" min="10" max="10"/>
    <col width="18" customWidth="1" min="11" max="11"/>
    <col width="18" customWidth="1" min="12" max="12"/>
    <col width="18" customWidth="1" min="13" max="13"/>
    <col width="20" customWidth="1" min="14" max="14"/>
    <col width="35" customWidth="1" min="15" max="15"/>
  </cols>
  <sheetData>
    <row r="1" ht="30" customHeight="1">
      <c r="A1" s="12" t="inlineStr">
        <is>
          <t>LANÇAMENTOS DE BALANÇO PATRIMONIAL – TecnoVale Serviços LTDA</t>
        </is>
      </c>
    </row>
    <row r="2" ht="36" customHeight="1">
      <c r="A2" s="1" t="inlineStr">
        <is>
          <t>Data_Base</t>
        </is>
      </c>
      <c r="B2" s="1" t="inlineStr">
        <is>
          <t>Empresa</t>
        </is>
      </c>
      <c r="C2" s="1" t="inlineStr">
        <is>
          <t>CNPJ</t>
        </is>
      </c>
      <c r="D2" s="1" t="inlineStr">
        <is>
          <t>Cidade</t>
        </is>
      </c>
      <c r="E2" s="1" t="inlineStr">
        <is>
          <t>Código_Conta</t>
        </is>
      </c>
      <c r="F2" s="1" t="inlineStr">
        <is>
          <t>Conta</t>
        </is>
      </c>
      <c r="G2" s="1" t="inlineStr">
        <is>
          <t>Grupo</t>
        </is>
      </c>
      <c r="H2" s="1" t="inlineStr">
        <is>
          <t>Subgrupo</t>
        </is>
      </c>
      <c r="I2" s="1" t="inlineStr">
        <is>
          <t>Natureza</t>
        </is>
      </c>
      <c r="J2" s="1" t="inlineStr">
        <is>
          <t>Saldo_Inicial (R$)</t>
        </is>
      </c>
      <c r="K2" s="1" t="inlineStr">
        <is>
          <t>Débitos_Período (R$)</t>
        </is>
      </c>
      <c r="L2" s="1" t="inlineStr">
        <is>
          <t>Créditos_Período (R$)</t>
        </is>
      </c>
      <c r="M2" s="1" t="inlineStr">
        <is>
          <t>Saldo_Final (R$)</t>
        </is>
      </c>
      <c r="N2" s="1" t="inlineStr">
        <is>
          <t>Status</t>
        </is>
      </c>
      <c r="O2" s="1" t="inlineStr">
        <is>
          <t>Observações</t>
        </is>
      </c>
    </row>
    <row r="3">
      <c r="A3" s="13" t="inlineStr">
        <is>
          <t>31/03/2026</t>
        </is>
      </c>
      <c r="B3" s="14" t="inlineStr">
        <is>
          <t>TecnoVale Serviços LTDA</t>
        </is>
      </c>
      <c r="C3" s="15" t="inlineStr">
        <is>
          <t>12.345.678/0001-90</t>
        </is>
      </c>
      <c r="D3" s="14" t="inlineStr">
        <is>
          <t>São Paulo/SP</t>
        </is>
      </c>
      <c r="E3" s="16" t="inlineStr">
        <is>
          <t>1.1.01</t>
        </is>
      </c>
      <c r="F3" s="2">
        <f>IFERROR(VLOOKUP(E3,Plano_de_Contas!$A:$B,2,FALSE),"Não cadastrada")</f>
        <v/>
      </c>
      <c r="G3" s="2">
        <f>IFERROR(VLOOKUP(E3,Plano_de_Contas!$A:$C,3,FALSE),"")</f>
        <v/>
      </c>
      <c r="H3" s="2">
        <f>IFERROR(VLOOKUP(E3,Plano_de_Contas!$A:$D,4,FALSE),"")</f>
        <v/>
      </c>
      <c r="I3" s="17">
        <f>IFERROR(VLOOKUP(E3,Plano_de_Contas!$A:$F,6,FALSE),"")</f>
        <v/>
      </c>
      <c r="J3" s="18" t="n">
        <v>85000</v>
      </c>
      <c r="K3" s="18" t="n">
        <v>120000</v>
      </c>
      <c r="L3" s="18" t="n">
        <v>98500</v>
      </c>
      <c r="M3" s="19">
        <f>IF(I3="Devedora",J3+K3-L3,J3-K3+L3)</f>
        <v/>
      </c>
      <c r="N3" s="17">
        <f>IFERROR(IF(F3="Não cadastrada","⚠ Conta não cadastrada","✔ OK"),"⚠ Erro")</f>
        <v/>
      </c>
      <c r="O3" s="2" t="inlineStr">
        <is>
          <t>Recebimentos/pagamentos do caixa</t>
        </is>
      </c>
    </row>
    <row r="4">
      <c r="A4" s="13" t="inlineStr">
        <is>
          <t>31/03/2026</t>
        </is>
      </c>
      <c r="B4" s="14" t="inlineStr">
        <is>
          <t>TecnoVale Serviços LTDA</t>
        </is>
      </c>
      <c r="C4" s="15" t="inlineStr">
        <is>
          <t>12.345.678/0001-90</t>
        </is>
      </c>
      <c r="D4" s="14" t="inlineStr">
        <is>
          <t>São Paulo/SP</t>
        </is>
      </c>
      <c r="E4" s="16" t="inlineStr">
        <is>
          <t>1.1.02</t>
        </is>
      </c>
      <c r="F4" s="5">
        <f>IFERROR(VLOOKUP(E4,Plano_de_Contas!$A:$B,2,FALSE),"Não cadastrada")</f>
        <v/>
      </c>
      <c r="G4" s="5">
        <f>IFERROR(VLOOKUP(E4,Plano_de_Contas!$A:$C,3,FALSE),"")</f>
        <v/>
      </c>
      <c r="H4" s="5">
        <f>IFERROR(VLOOKUP(E4,Plano_de_Contas!$A:$D,4,FALSE),"")</f>
        <v/>
      </c>
      <c r="I4" s="20">
        <f>IFERROR(VLOOKUP(E4,Plano_de_Contas!$A:$F,6,FALSE),"")</f>
        <v/>
      </c>
      <c r="J4" s="18" t="n">
        <v>140000</v>
      </c>
      <c r="K4" s="18" t="n">
        <v>65000</v>
      </c>
      <c r="L4" s="18" t="n">
        <v>52000</v>
      </c>
      <c r="M4" s="21">
        <f>IF(I4="Devedora",J4+K4-L4,J4-K4+L4)</f>
        <v/>
      </c>
      <c r="N4" s="20">
        <f>IFERROR(IF(F4="Não cadastrada","⚠ Conta não cadastrada","✔ OK"),"⚠ Erro")</f>
        <v/>
      </c>
      <c r="O4" s="5" t="inlineStr">
        <is>
          <t>NF-e diversas – contas a receber</t>
        </is>
      </c>
    </row>
    <row r="5">
      <c r="A5" s="13" t="inlineStr">
        <is>
          <t>31/03/2026</t>
        </is>
      </c>
      <c r="B5" s="14" t="inlineStr">
        <is>
          <t>TecnoVale Serviços LTDA</t>
        </is>
      </c>
      <c r="C5" s="15" t="inlineStr">
        <is>
          <t>12.345.678/0001-90</t>
        </is>
      </c>
      <c r="D5" s="14" t="inlineStr">
        <is>
          <t>São Paulo/SP</t>
        </is>
      </c>
      <c r="E5" s="16" t="inlineStr">
        <is>
          <t>1.1.03</t>
        </is>
      </c>
      <c r="F5" s="2">
        <f>IFERROR(VLOOKUP(E5,Plano_de_Contas!$A:$B,2,FALSE),"Não cadastrada")</f>
        <v/>
      </c>
      <c r="G5" s="2">
        <f>IFERROR(VLOOKUP(E5,Plano_de_Contas!$A:$C,3,FALSE),"")</f>
        <v/>
      </c>
      <c r="H5" s="2">
        <f>IFERROR(VLOOKUP(E5,Plano_de_Contas!$A:$D,4,FALSE),"")</f>
        <v/>
      </c>
      <c r="I5" s="17">
        <f>IFERROR(VLOOKUP(E5,Plano_de_Contas!$A:$F,6,FALSE),"")</f>
        <v/>
      </c>
      <c r="J5" s="18" t="n">
        <v>60000</v>
      </c>
      <c r="K5" s="18" t="n">
        <v>45000</v>
      </c>
      <c r="L5" s="18" t="n">
        <v>38000</v>
      </c>
      <c r="M5" s="19">
        <f>IF(I5="Devedora",J5+K5-L5,J5-K5+L5)</f>
        <v/>
      </c>
      <c r="N5" s="17">
        <f>IFERROR(IF(F5="Não cadastrada","⚠ Conta não cadastrada","✔ OK"),"⚠ Erro")</f>
        <v/>
      </c>
      <c r="O5" s="2" t="inlineStr">
        <is>
          <t>Compras e consumo de estoques</t>
        </is>
      </c>
    </row>
    <row r="6">
      <c r="A6" s="13" t="inlineStr">
        <is>
          <t>31/03/2026</t>
        </is>
      </c>
      <c r="B6" s="14" t="inlineStr">
        <is>
          <t>TecnoVale Serviços LTDA</t>
        </is>
      </c>
      <c r="C6" s="15" t="inlineStr">
        <is>
          <t>12.345.678/0001-90</t>
        </is>
      </c>
      <c r="D6" s="14" t="inlineStr">
        <is>
          <t>São Paulo/SP</t>
        </is>
      </c>
      <c r="E6" s="16" t="inlineStr">
        <is>
          <t>1.1.04</t>
        </is>
      </c>
      <c r="F6" s="5">
        <f>IFERROR(VLOOKUP(E6,Plano_de_Contas!$A:$B,2,FALSE),"Não cadastrada")</f>
        <v/>
      </c>
      <c r="G6" s="5">
        <f>IFERROR(VLOOKUP(E6,Plano_de_Contas!$A:$C,3,FALSE),"")</f>
        <v/>
      </c>
      <c r="H6" s="5">
        <f>IFERROR(VLOOKUP(E6,Plano_de_Contas!$A:$D,4,FALSE),"")</f>
        <v/>
      </c>
      <c r="I6" s="20">
        <f>IFERROR(VLOOKUP(E6,Plano_de_Contas!$A:$F,6,FALSE),"")</f>
        <v/>
      </c>
      <c r="J6" s="18" t="n">
        <v>12000</v>
      </c>
      <c r="K6" s="18" t="n">
        <v>8500</v>
      </c>
      <c r="L6" s="18" t="n">
        <v>4200</v>
      </c>
      <c r="M6" s="21">
        <f>IF(I6="Devedora",J6+K6-L6,J6-K6+L6)</f>
        <v/>
      </c>
      <c r="N6" s="20">
        <f>IFERROR(IF(F6="Não cadastrada","⚠ Conta não cadastrada","✔ OK"),"⚠ Erro")</f>
        <v/>
      </c>
      <c r="O6" s="5" t="inlineStr">
        <is>
          <t>ICMS/PIS/COFINS a recuperar</t>
        </is>
      </c>
    </row>
    <row r="7">
      <c r="A7" s="13" t="inlineStr">
        <is>
          <t>31/03/2026</t>
        </is>
      </c>
      <c r="B7" s="14" t="inlineStr">
        <is>
          <t>TecnoVale Serviços LTDA</t>
        </is>
      </c>
      <c r="C7" s="15" t="inlineStr">
        <is>
          <t>12.345.678/0001-90</t>
        </is>
      </c>
      <c r="D7" s="14" t="inlineStr">
        <is>
          <t>São Paulo/SP</t>
        </is>
      </c>
      <c r="E7" s="16" t="inlineStr">
        <is>
          <t>1.2.01</t>
        </is>
      </c>
      <c r="F7" s="2">
        <f>IFERROR(VLOOKUP(E7,Plano_de_Contas!$A:$B,2,FALSE),"Não cadastrada")</f>
        <v/>
      </c>
      <c r="G7" s="2">
        <f>IFERROR(VLOOKUP(E7,Plano_de_Contas!$A:$C,3,FALSE),"")</f>
        <v/>
      </c>
      <c r="H7" s="2">
        <f>IFERROR(VLOOKUP(E7,Plano_de_Contas!$A:$D,4,FALSE),"")</f>
        <v/>
      </c>
      <c r="I7" s="17">
        <f>IFERROR(VLOOKUP(E7,Plano_de_Contas!$A:$F,6,FALSE),"")</f>
        <v/>
      </c>
      <c r="J7" s="18" t="n">
        <v>320000</v>
      </c>
      <c r="K7" s="18" t="n">
        <v>25000</v>
      </c>
      <c r="L7" s="18" t="n">
        <v>0</v>
      </c>
      <c r="M7" s="19">
        <f>IF(I7="Devedora",J7+K7-L7,J7-K7+L7)</f>
        <v/>
      </c>
      <c r="N7" s="17">
        <f>IFERROR(IF(F7="Não cadastrada","⚠ Conta não cadastrada","✔ OK"),"⚠ Erro")</f>
        <v/>
      </c>
      <c r="O7" s="2" t="inlineStr">
        <is>
          <t>Aquisição de equipamentos</t>
        </is>
      </c>
    </row>
    <row r="8">
      <c r="A8" s="13" t="inlineStr">
        <is>
          <t>31/03/2026</t>
        </is>
      </c>
      <c r="B8" s="14" t="inlineStr">
        <is>
          <t>TecnoVale Serviços LTDA</t>
        </is>
      </c>
      <c r="C8" s="15" t="inlineStr">
        <is>
          <t>12.345.678/0001-90</t>
        </is>
      </c>
      <c r="D8" s="14" t="inlineStr">
        <is>
          <t>São Paulo/SP</t>
        </is>
      </c>
      <c r="E8" s="16" t="inlineStr">
        <is>
          <t>1.2.02</t>
        </is>
      </c>
      <c r="F8" s="5">
        <f>IFERROR(VLOOKUP(E8,Plano_de_Contas!$A:$B,2,FALSE),"Não cadastrada")</f>
        <v/>
      </c>
      <c r="G8" s="5">
        <f>IFERROR(VLOOKUP(E8,Plano_de_Contas!$A:$C,3,FALSE),"")</f>
        <v/>
      </c>
      <c r="H8" s="5">
        <f>IFERROR(VLOOKUP(E8,Plano_de_Contas!$A:$D,4,FALSE),"")</f>
        <v/>
      </c>
      <c r="I8" s="20">
        <f>IFERROR(VLOOKUP(E8,Plano_de_Contas!$A:$F,6,FALSE),"")</f>
        <v/>
      </c>
      <c r="J8" s="18" t="n">
        <v>-45000</v>
      </c>
      <c r="K8" s="18" t="n">
        <v>0</v>
      </c>
      <c r="L8" s="18" t="n">
        <v>8500</v>
      </c>
      <c r="M8" s="21">
        <f>IF(I8="Devedora",J8+K8-L8,J8-K8+L8)</f>
        <v/>
      </c>
      <c r="N8" s="20">
        <f>IFERROR(IF(F8="Não cadastrada","⚠ Conta não cadastrada","✔ OK"),"⚠ Erro")</f>
        <v/>
      </c>
      <c r="O8" s="5" t="inlineStr">
        <is>
          <t>Depreciação acumulada – equipamentos</t>
        </is>
      </c>
    </row>
    <row r="9">
      <c r="A9" s="13" t="inlineStr">
        <is>
          <t>31/03/2026</t>
        </is>
      </c>
      <c r="B9" s="14" t="inlineStr">
        <is>
          <t>TecnoVale Serviços LTDA</t>
        </is>
      </c>
      <c r="C9" s="15" t="inlineStr">
        <is>
          <t>12.345.678/0001-90</t>
        </is>
      </c>
      <c r="D9" s="14" t="inlineStr">
        <is>
          <t>São Paulo/SP</t>
        </is>
      </c>
      <c r="E9" s="16" t="inlineStr">
        <is>
          <t>2.1.01</t>
        </is>
      </c>
      <c r="F9" s="2">
        <f>IFERROR(VLOOKUP(E9,Plano_de_Contas!$A:$B,2,FALSE),"Não cadastrada")</f>
        <v/>
      </c>
      <c r="G9" s="2">
        <f>IFERROR(VLOOKUP(E9,Plano_de_Contas!$A:$C,3,FALSE),"")</f>
        <v/>
      </c>
      <c r="H9" s="2">
        <f>IFERROR(VLOOKUP(E9,Plano_de_Contas!$A:$D,4,FALSE),"")</f>
        <v/>
      </c>
      <c r="I9" s="17">
        <f>IFERROR(VLOOKUP(E9,Plano_de_Contas!$A:$F,6,FALSE),"")</f>
        <v/>
      </c>
      <c r="J9" s="18" t="n">
        <v>95000</v>
      </c>
      <c r="K9" s="18" t="n">
        <v>40000</v>
      </c>
      <c r="L9" s="18" t="n">
        <v>62000</v>
      </c>
      <c r="M9" s="19">
        <f>IF(I9="Devedora",J9+K9-L9,J9-K9+L9)</f>
        <v/>
      </c>
      <c r="N9" s="17">
        <f>IFERROR(IF(F9="Não cadastrada","⚠ Conta não cadastrada","✔ OK"),"⚠ Erro")</f>
        <v/>
      </c>
      <c r="O9" s="2" t="inlineStr">
        <is>
          <t>Pagamentos a fornecedores</t>
        </is>
      </c>
    </row>
    <row r="10">
      <c r="A10" s="13" t="inlineStr">
        <is>
          <t>31/03/2026</t>
        </is>
      </c>
      <c r="B10" s="14" t="inlineStr">
        <is>
          <t>TecnoVale Serviços LTDA</t>
        </is>
      </c>
      <c r="C10" s="15" t="inlineStr">
        <is>
          <t>12.345.678/0001-90</t>
        </is>
      </c>
      <c r="D10" s="14" t="inlineStr">
        <is>
          <t>São Paulo/SP</t>
        </is>
      </c>
      <c r="E10" s="16" t="inlineStr">
        <is>
          <t>2.1.02</t>
        </is>
      </c>
      <c r="F10" s="5">
        <f>IFERROR(VLOOKUP(E10,Plano_de_Contas!$A:$B,2,FALSE),"Não cadastrada")</f>
        <v/>
      </c>
      <c r="G10" s="5">
        <f>IFERROR(VLOOKUP(E10,Plano_de_Contas!$A:$C,3,FALSE),"")</f>
        <v/>
      </c>
      <c r="H10" s="5">
        <f>IFERROR(VLOOKUP(E10,Plano_de_Contas!$A:$D,4,FALSE),"")</f>
        <v/>
      </c>
      <c r="I10" s="20">
        <f>IFERROR(VLOOKUP(E10,Plano_de_Contas!$A:$F,6,FALSE),"")</f>
        <v/>
      </c>
      <c r="J10" s="18" t="n">
        <v>75000</v>
      </c>
      <c r="K10" s="18" t="n">
        <v>12000</v>
      </c>
      <c r="L10" s="18" t="n">
        <v>18000</v>
      </c>
      <c r="M10" s="21">
        <f>IF(I10="Devedora",J10+K10-L10,J10-K10+L10)</f>
        <v/>
      </c>
      <c r="N10" s="20">
        <f>IFERROR(IF(F10="Não cadastrada","⚠ Conta não cadastrada","✔ OK"),"⚠ Erro")</f>
        <v/>
      </c>
      <c r="O10" s="5" t="inlineStr">
        <is>
          <t>Parcelas de empréstimos CP</t>
        </is>
      </c>
    </row>
    <row r="11">
      <c r="A11" s="13" t="inlineStr">
        <is>
          <t>31/03/2026</t>
        </is>
      </c>
      <c r="B11" s="14" t="inlineStr">
        <is>
          <t>TecnoVale Serviços LTDA</t>
        </is>
      </c>
      <c r="C11" s="15" t="inlineStr">
        <is>
          <t>12.345.678/0001-90</t>
        </is>
      </c>
      <c r="D11" s="14" t="inlineStr">
        <is>
          <t>São Paulo/SP</t>
        </is>
      </c>
      <c r="E11" s="16" t="inlineStr">
        <is>
          <t>2.1.03</t>
        </is>
      </c>
      <c r="F11" s="2">
        <f>IFERROR(VLOOKUP(E11,Plano_de_Contas!$A:$B,2,FALSE),"Não cadastrada")</f>
        <v/>
      </c>
      <c r="G11" s="2">
        <f>IFERROR(VLOOKUP(E11,Plano_de_Contas!$A:$C,3,FALSE),"")</f>
        <v/>
      </c>
      <c r="H11" s="2">
        <f>IFERROR(VLOOKUP(E11,Plano_de_Contas!$A:$D,4,FALSE),"")</f>
        <v/>
      </c>
      <c r="I11" s="17">
        <f>IFERROR(VLOOKUP(E11,Plano_de_Contas!$A:$F,6,FALSE),"")</f>
        <v/>
      </c>
      <c r="J11" s="18" t="n">
        <v>28000</v>
      </c>
      <c r="K11" s="18" t="n">
        <v>9500</v>
      </c>
      <c r="L11" s="18" t="n">
        <v>14200</v>
      </c>
      <c r="M11" s="19">
        <f>IF(I11="Devedora",J11+K11-L11,J11-K11+L11)</f>
        <v/>
      </c>
      <c r="N11" s="17">
        <f>IFERROR(IF(F11="Não cadastrada","⚠ Conta não cadastrada","✔ OK"),"⚠ Erro")</f>
        <v/>
      </c>
      <c r="O11" s="2" t="inlineStr">
        <is>
          <t>ICMS a recolher / Simples Nacional</t>
        </is>
      </c>
    </row>
    <row r="12">
      <c r="A12" s="13" t="inlineStr">
        <is>
          <t>31/03/2026</t>
        </is>
      </c>
      <c r="B12" s="14" t="inlineStr">
        <is>
          <t>TecnoVale Serviços LTDA</t>
        </is>
      </c>
      <c r="C12" s="15" t="inlineStr">
        <is>
          <t>12.345.678/0001-90</t>
        </is>
      </c>
      <c r="D12" s="14" t="inlineStr">
        <is>
          <t>São Paulo/SP</t>
        </is>
      </c>
      <c r="E12" s="16" t="inlineStr">
        <is>
          <t>2.2.01</t>
        </is>
      </c>
      <c r="F12" s="5">
        <f>IFERROR(VLOOKUP(E12,Plano_de_Contas!$A:$B,2,FALSE),"Não cadastrada")</f>
        <v/>
      </c>
      <c r="G12" s="5">
        <f>IFERROR(VLOOKUP(E12,Plano_de_Contas!$A:$C,3,FALSE),"")</f>
        <v/>
      </c>
      <c r="H12" s="5">
        <f>IFERROR(VLOOKUP(E12,Plano_de_Contas!$A:$D,4,FALSE),"")</f>
        <v/>
      </c>
      <c r="I12" s="20">
        <f>IFERROR(VLOOKUP(E12,Plano_de_Contas!$A:$F,6,FALSE),"")</f>
        <v/>
      </c>
      <c r="J12" s="18" t="n">
        <v>180000</v>
      </c>
      <c r="K12" s="18" t="n">
        <v>8000</v>
      </c>
      <c r="L12" s="18" t="n">
        <v>15000</v>
      </c>
      <c r="M12" s="21">
        <f>IF(I12="Devedora",J12+K12-L12,J12-K12+L12)</f>
        <v/>
      </c>
      <c r="N12" s="20">
        <f>IFERROR(IF(F12="Não cadastrada","⚠ Conta não cadastrada","✔ OK"),"⚠ Erro")</f>
        <v/>
      </c>
      <c r="O12" s="5" t="inlineStr">
        <is>
          <t>Financiamento LP – Banco do Brasil</t>
        </is>
      </c>
    </row>
    <row r="13">
      <c r="A13" s="13" t="inlineStr">
        <is>
          <t>31/03/2026</t>
        </is>
      </c>
      <c r="B13" s="14" t="inlineStr">
        <is>
          <t>TecnoVale Serviços LTDA</t>
        </is>
      </c>
      <c r="C13" s="15" t="inlineStr">
        <is>
          <t>12.345.678/0001-90</t>
        </is>
      </c>
      <c r="D13" s="14" t="inlineStr">
        <is>
          <t>São Paulo/SP</t>
        </is>
      </c>
      <c r="E13" s="16" t="inlineStr">
        <is>
          <t>3.1.01</t>
        </is>
      </c>
      <c r="F13" s="2">
        <f>IFERROR(VLOOKUP(E13,Plano_de_Contas!$A:$B,2,FALSE),"Não cadastrada")</f>
        <v/>
      </c>
      <c r="G13" s="2">
        <f>IFERROR(VLOOKUP(E13,Plano_de_Contas!$A:$C,3,FALSE),"")</f>
        <v/>
      </c>
      <c r="H13" s="2">
        <f>IFERROR(VLOOKUP(E13,Plano_de_Contas!$A:$D,4,FALSE),"")</f>
        <v/>
      </c>
      <c r="I13" s="17">
        <f>IFERROR(VLOOKUP(E13,Plano_de_Contas!$A:$F,6,FALSE),"")</f>
        <v/>
      </c>
      <c r="J13" s="18" t="n">
        <v>250000</v>
      </c>
      <c r="K13" s="18" t="n">
        <v>0</v>
      </c>
      <c r="L13" s="18" t="n">
        <v>0</v>
      </c>
      <c r="M13" s="19">
        <f>IF(I13="Devedora",J13+K13-L13,J13-K13+L13)</f>
        <v/>
      </c>
      <c r="N13" s="17">
        <f>IFERROR(IF(F13="Não cadastrada","⚠ Conta não cadastrada","✔ OK"),"⚠ Erro")</f>
        <v/>
      </c>
      <c r="O13" s="2" t="inlineStr">
        <is>
          <t>Capital social integralizado</t>
        </is>
      </c>
    </row>
    <row r="14">
      <c r="A14" s="13" t="inlineStr">
        <is>
          <t>31/03/2026</t>
        </is>
      </c>
      <c r="B14" s="14" t="inlineStr">
        <is>
          <t>TecnoVale Serviços LTDA</t>
        </is>
      </c>
      <c r="C14" s="15" t="inlineStr">
        <is>
          <t>12.345.678/0001-90</t>
        </is>
      </c>
      <c r="D14" s="14" t="inlineStr">
        <is>
          <t>São Paulo/SP</t>
        </is>
      </c>
      <c r="E14" s="16" t="inlineStr">
        <is>
          <t>3.2.02</t>
        </is>
      </c>
      <c r="F14" s="5">
        <f>IFERROR(VLOOKUP(E14,Plano_de_Contas!$A:$B,2,FALSE),"Não cadastrada")</f>
        <v/>
      </c>
      <c r="G14" s="5">
        <f>IFERROR(VLOOKUP(E14,Plano_de_Contas!$A:$C,3,FALSE),"")</f>
        <v/>
      </c>
      <c r="H14" s="5">
        <f>IFERROR(VLOOKUP(E14,Plano_de_Contas!$A:$D,4,FALSE),"")</f>
        <v/>
      </c>
      <c r="I14" s="20">
        <f>IFERROR(VLOOKUP(E14,Plano_de_Contas!$A:$F,6,FALSE),"")</f>
        <v/>
      </c>
      <c r="J14" s="18" t="n">
        <v>39000</v>
      </c>
      <c r="K14" s="18" t="n">
        <v>5000</v>
      </c>
      <c r="L14" s="18" t="n">
        <v>12000</v>
      </c>
      <c r="M14" s="21">
        <f>IF(I14="Devedora",J14+K14-L14,J14-K14+L14)</f>
        <v/>
      </c>
      <c r="N14" s="20">
        <f>IFERROR(IF(F14="Não cadastrada","⚠ Conta não cadastrada","✔ OK"),"⚠ Erro")</f>
        <v/>
      </c>
      <c r="O14" s="5" t="inlineStr">
        <is>
          <t>Lucros retidos do exercício anterior</t>
        </is>
      </c>
    </row>
    <row r="15">
      <c r="A15" s="22" t="n"/>
      <c r="B15" s="22" t="n"/>
      <c r="C15" s="22" t="n"/>
      <c r="D15" s="22" t="n"/>
      <c r="E15" s="22" t="n"/>
      <c r="F15" s="22" t="n"/>
      <c r="G15" s="22" t="n"/>
      <c r="H15" s="22" t="n"/>
      <c r="I15" s="22" t="inlineStr">
        <is>
          <t>TOTAIS</t>
        </is>
      </c>
      <c r="J15" s="23">
        <f>SUM(J3:J14)</f>
        <v/>
      </c>
      <c r="K15" s="23">
        <f>SUM(K3:K14)</f>
        <v/>
      </c>
      <c r="L15" s="23">
        <f>SUM(L3:L14)</f>
        <v/>
      </c>
      <c r="M15" s="23">
        <f>SUM(M3:M14)</f>
        <v/>
      </c>
      <c r="N15" s="22" t="n"/>
      <c r="O15" s="22" t="n"/>
    </row>
  </sheetData>
  <mergeCells count="1">
    <mergeCell ref="A1:O1"/>
  </mergeCells>
  <conditionalFormatting sqref="N3:N14">
    <cfRule type="expression" priority="1" dxfId="0" stopIfTrue="1">
      <formula>N3="✔ OK"</formula>
    </cfRule>
    <cfRule type="expression" priority="2" dxfId="1" stopIfTrue="1">
      <formula>LEFT(N3,2)="⚠"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2" customWidth="1" min="2" max="2"/>
    <col width="16" customWidth="1" min="3" max="3"/>
    <col width="20" customWidth="1" min="4" max="4"/>
    <col width="16" customWidth="1" min="5" max="5"/>
    <col width="4" customWidth="1" min="6" max="6"/>
    <col width="20" customWidth="1" min="7" max="7"/>
    <col width="12" customWidth="1" min="8" max="8"/>
    <col width="12" customWidth="1" min="9" max="9"/>
    <col width="12" customWidth="1" min="10" max="10"/>
    <col width="12" customWidth="1" min="11" max="11"/>
    <col width="16" customWidth="1" min="12" max="12"/>
  </cols>
  <sheetData>
    <row r="1" ht="34" customHeight="1">
      <c r="A1" s="12" t="inlineStr">
        <is>
          <t>BALANÇO PATRIMONIAL – TecnoVale Serviços LTDA  |  Competência: 31/03/2026</t>
        </is>
      </c>
    </row>
    <row r="2" ht="20" customHeight="1">
      <c r="A2" s="24" t="inlineStr">
        <is>
          <t>ATIVO</t>
        </is>
      </c>
      <c r="G2" s="25" t="inlineStr">
        <is>
          <t>PASSIVO E PATRIMÔNIO LÍQUIDO</t>
        </is>
      </c>
    </row>
    <row r="3" ht="20" customHeight="1">
      <c r="A3" s="26" t="inlineStr">
        <is>
          <t>ATIVO CIRCULANTE</t>
        </is>
      </c>
      <c r="E3" s="27" t="n"/>
      <c r="G3" s="28" t="inlineStr">
        <is>
          <t>PASSIVO CIRCULANTE</t>
        </is>
      </c>
      <c r="L3" s="29" t="n"/>
    </row>
    <row r="4" ht="20" customHeight="1">
      <c r="A4" s="30" t="inlineStr">
        <is>
          <t xml:space="preserve">  Caixa e Bancos</t>
        </is>
      </c>
      <c r="E4" s="31">
        <f>IFERROR(SUMIF(Lançamentos_BP!E:E,"1.1.01",Lançamentos_BP!M:M),0)</f>
        <v/>
      </c>
      <c r="G4" s="30" t="inlineStr">
        <is>
          <t xml:space="preserve">  Fornecedores</t>
        </is>
      </c>
      <c r="L4" s="31">
        <f>IFERROR(SUMIF(Lançamentos_BP!E:E,"2.1.01",Lançamentos_BP!M:M),0)</f>
        <v/>
      </c>
    </row>
    <row r="5" ht="20" customHeight="1">
      <c r="A5" s="32" t="inlineStr">
        <is>
          <t xml:space="preserve">  Clientes (C. a Receber)</t>
        </is>
      </c>
      <c r="E5" s="33">
        <f>IFERROR(SUMIF(Lançamentos_BP!E:E,"1.1.02",Lançamentos_BP!M:M),0)</f>
        <v/>
      </c>
      <c r="G5" s="32" t="inlineStr">
        <is>
          <t xml:space="preserve">  Empréstimos e Financ. (CP)</t>
        </is>
      </c>
      <c r="L5" s="33">
        <f>IFERROR(SUMIF(Lançamentos_BP!E:E,"2.1.02",Lançamentos_BP!M:M),0)</f>
        <v/>
      </c>
    </row>
    <row r="6" ht="20" customHeight="1">
      <c r="A6" s="30" t="inlineStr">
        <is>
          <t xml:space="preserve">  Estoques</t>
        </is>
      </c>
      <c r="E6" s="31">
        <f>IFERROR(SUMIF(Lançamentos_BP!E:E,"1.1.03",Lançamentos_BP!M:M),0)</f>
        <v/>
      </c>
      <c r="G6" s="30" t="inlineStr">
        <is>
          <t xml:space="preserve">  Obrigações Fiscais</t>
        </is>
      </c>
      <c r="L6" s="31">
        <f>IFERROR(SUMIF(Lançamentos_BP!E:E,"2.1.03",Lançamentos_BP!M:M),0)</f>
        <v/>
      </c>
    </row>
    <row r="7" ht="20" customHeight="1">
      <c r="A7" s="32" t="inlineStr">
        <is>
          <t xml:space="preserve">  Impostos a Recuperar</t>
        </is>
      </c>
      <c r="E7" s="33">
        <f>IFERROR(SUMIF(Lançamentos_BP!E:E,"1.1.04",Lançamentos_BP!M:M),0)</f>
        <v/>
      </c>
      <c r="G7" s="32" t="inlineStr">
        <is>
          <t xml:space="preserve">  Outras Obrigações CP</t>
        </is>
      </c>
      <c r="L7" s="33" t="n">
        <v>0</v>
      </c>
    </row>
    <row r="8" ht="20" customHeight="1">
      <c r="A8" s="34" t="inlineStr">
        <is>
          <t>TOTAL ATIVO CIRCULANTE</t>
        </is>
      </c>
      <c r="E8" s="35">
        <f>SUM(E4:E7)</f>
        <v/>
      </c>
      <c r="G8" s="36" t="inlineStr">
        <is>
          <t>TOTAL PASSIVO CIRCULANTE</t>
        </is>
      </c>
      <c r="L8" s="37">
        <f>SUM(L4:L7)</f>
        <v/>
      </c>
    </row>
    <row r="9" ht="20" customHeight="1">
      <c r="A9" s="26" t="inlineStr">
        <is>
          <t>ATIVO NÃO CIRCULANTE</t>
        </is>
      </c>
      <c r="E9" s="27" t="n"/>
      <c r="G9" s="28" t="inlineStr">
        <is>
          <t>PASSIVO NÃO CIRCULANTE</t>
        </is>
      </c>
      <c r="L9" s="29" t="n"/>
    </row>
    <row r="10" ht="20" customHeight="1">
      <c r="A10" s="30" t="inlineStr">
        <is>
          <t xml:space="preserve">  Imobilizado</t>
        </is>
      </c>
      <c r="E10" s="31">
        <f>IFERROR(SUMIF(Lançamentos_BP!E:E,"1.2.01",Lançamentos_BP!M:M),0)</f>
        <v/>
      </c>
      <c r="G10" s="30" t="inlineStr">
        <is>
          <t xml:space="preserve">  Empréstimos e Financ. (LP)</t>
        </is>
      </c>
      <c r="L10" s="31">
        <f>IFERROR(SUMIF(Lançamentos_BP!E:E,"2.2.01",Lançamentos_BP!M:M),0)</f>
        <v/>
      </c>
    </row>
    <row r="11" ht="20" customHeight="1">
      <c r="A11" s="32" t="inlineStr">
        <is>
          <t xml:space="preserve">  (-) Depreciação Acum.</t>
        </is>
      </c>
      <c r="E11" s="33">
        <f>IFERROR(SUMIF(Lançamentos_BP!E:E,"1.2.02",Lançamentos_BP!M:M),0)</f>
        <v/>
      </c>
      <c r="G11" s="32" t="inlineStr">
        <is>
          <t xml:space="preserve">  Outras Obrigações LP</t>
        </is>
      </c>
      <c r="L11" s="33" t="n">
        <v>0</v>
      </c>
    </row>
    <row r="12" ht="20" customHeight="1">
      <c r="A12" s="34" t="inlineStr">
        <is>
          <t>TOTAL ATIVO NÃO CIRC.</t>
        </is>
      </c>
      <c r="E12" s="35">
        <f>SUM(E10:E11)</f>
        <v/>
      </c>
      <c r="G12" s="36" t="inlineStr">
        <is>
          <t>TOTAL PASSIVO NÃO CIRC.</t>
        </is>
      </c>
      <c r="L12" s="37">
        <f>SUM(L10:L11)</f>
        <v/>
      </c>
    </row>
    <row r="13" ht="20" customHeight="1">
      <c r="A13" s="38" t="inlineStr">
        <is>
          <t>TOTAL GERAL DO ATIVO</t>
        </is>
      </c>
      <c r="E13" s="39">
        <f>E8+E12</f>
        <v/>
      </c>
      <c r="G13" s="40" t="inlineStr">
        <is>
          <t>TOTAL PASSIVO</t>
        </is>
      </c>
      <c r="L13" s="41">
        <f>L8+L12</f>
        <v/>
      </c>
    </row>
    <row r="14" ht="20" customHeight="1">
      <c r="A14" s="42" t="inlineStr">
        <is>
          <t>VERIFICAÇÃO DE EQUILÍBRIO</t>
        </is>
      </c>
      <c r="G14" s="43" t="inlineStr">
        <is>
          <t>PATRIMÔNIO LÍQUIDO</t>
        </is>
      </c>
    </row>
    <row r="15" ht="20" customHeight="1">
      <c r="A15" s="44" t="inlineStr">
        <is>
          <t>Total Ativo:</t>
        </is>
      </c>
      <c r="E15" s="45">
        <f>E13</f>
        <v/>
      </c>
      <c r="G15" s="32" t="inlineStr">
        <is>
          <t xml:space="preserve">  Capital Social</t>
        </is>
      </c>
      <c r="L15" s="33">
        <f>IFERROR(SUMIF(Lançamentos_BP!E:E,"3.1.01",Lançamentos_BP!M:M),0)</f>
        <v/>
      </c>
    </row>
    <row r="16" ht="20" customHeight="1">
      <c r="A16" s="44" t="inlineStr">
        <is>
          <t>Total Passivo + PL:</t>
        </is>
      </c>
      <c r="E16" s="45">
        <f>L19</f>
        <v/>
      </c>
      <c r="G16" s="30" t="inlineStr">
        <is>
          <t xml:space="preserve">  Reservas de Capital</t>
        </is>
      </c>
      <c r="L16" s="31">
        <f>IFERROR(SUMIF(Lançamentos_BP!E:E,"3.2.01",Lançamentos_BP!M:M),0)</f>
        <v/>
      </c>
    </row>
    <row r="17" ht="20" customHeight="1">
      <c r="A17" s="44" t="inlineStr">
        <is>
          <t>Diferença (deve ser zero):</t>
        </is>
      </c>
      <c r="E17" s="45">
        <f>E15-E16</f>
        <v/>
      </c>
      <c r="G17" s="32" t="inlineStr">
        <is>
          <t xml:space="preserve">  Lucros/Prejuízos Acumulados</t>
        </is>
      </c>
      <c r="L17" s="33">
        <f>IFERROR(SUMIF(Lançamentos_BP!E:E,"3.2.02",Lançamentos_BP!M:M),0)</f>
        <v/>
      </c>
    </row>
    <row r="18" ht="20" customHeight="1">
      <c r="A18" s="1">
        <f>IF(ABS(E17)&lt;0.01,"✔ Balanço Equilibrado","⚠ Verificar Lançamentos")</f>
        <v/>
      </c>
      <c r="G18" s="46" t="inlineStr">
        <is>
          <t>TOTAL PATRIMÔNIO LÍQUIDO</t>
        </is>
      </c>
      <c r="L18" s="47">
        <f>SUM(L15:L17)</f>
        <v/>
      </c>
    </row>
    <row r="19" ht="20" customHeight="1">
      <c r="G19" s="48" t="inlineStr">
        <is>
          <t>TOTAL PASSIVO + PL</t>
        </is>
      </c>
      <c r="L19" s="49">
        <f>L13+L18</f>
        <v/>
      </c>
    </row>
    <row r="20" ht="20" customHeight="1"/>
    <row r="21" ht="20" customHeight="1">
      <c r="A21" s="1" t="inlineStr">
        <is>
          <t>INDICADORES FINANCEIROS</t>
        </is>
      </c>
    </row>
    <row r="22" ht="20" customHeight="1">
      <c r="A22" s="50" t="inlineStr">
        <is>
          <t>Liquidez Corrente (AC / PC)</t>
        </is>
      </c>
      <c r="C22" s="51">
        <f>IF(L8&gt;0,E8/L8,0)</f>
        <v/>
      </c>
      <c r="D22" s="52" t="inlineStr">
        <is>
          <t>AC / PC – ideal &gt; 1</t>
        </is>
      </c>
    </row>
    <row r="23" ht="20" customHeight="1">
      <c r="A23" s="53" t="inlineStr">
        <is>
          <t>Endividamento (Passivo / Ativo)</t>
        </is>
      </c>
      <c r="C23" s="51">
        <f>IF(E13&gt;0,(L8+L12)/E13,0)</f>
        <v/>
      </c>
      <c r="D23" s="54" t="inlineStr">
        <is>
          <t>Mede dependência de 3ºs</t>
        </is>
      </c>
    </row>
    <row r="24" ht="20" customHeight="1">
      <c r="A24" s="50" t="inlineStr">
        <is>
          <t>Imobilização do PL (Imob. / PL)</t>
        </is>
      </c>
      <c r="C24" s="51">
        <f>IF(L18&gt;0,E10/L18,0)</f>
        <v/>
      </c>
      <c r="D24" s="52" t="inlineStr">
        <is>
          <t>Quanto do PL está imobilizado</t>
        </is>
      </c>
    </row>
    <row r="25" ht="20" customHeight="1">
      <c r="A25" s="53" t="inlineStr">
        <is>
          <t>Participação de Capital de 3ºs</t>
        </is>
      </c>
      <c r="C25" s="51">
        <f>IF(L19&gt;0,(L8+L12)/L19,0)</f>
        <v/>
      </c>
      <c r="D25" s="54" t="inlineStr">
        <is>
          <t>Passivo Total / Ativo Total</t>
        </is>
      </c>
    </row>
    <row r="26" ht="20" customHeight="1">
      <c r="A26" s="50" t="inlineStr">
        <is>
          <t>Capital de Giro Próprio (AC - PC)</t>
        </is>
      </c>
      <c r="C26" s="55">
        <f>E8-L8</f>
        <v/>
      </c>
      <c r="D26" s="52" t="inlineStr">
        <is>
          <t>R$ disponível além do PC</t>
        </is>
      </c>
    </row>
    <row r="27" ht="20" customHeight="1"/>
    <row r="28" ht="20" customHeight="1"/>
    <row r="29" ht="20" customHeight="1">
      <c r="A29" t="inlineStr">
        <is>
          <t>Grupo</t>
        </is>
      </c>
      <c r="B29" t="inlineStr">
        <is>
          <t>Valor (R$)</t>
        </is>
      </c>
    </row>
    <row r="30" ht="20" customHeight="1">
      <c r="A30" s="56" t="inlineStr">
        <is>
          <t>Ativo Circulante</t>
        </is>
      </c>
      <c r="B30" s="57">
        <f>E8</f>
        <v/>
      </c>
    </row>
    <row r="31" ht="20" customHeight="1">
      <c r="A31" s="56" t="inlineStr">
        <is>
          <t>Ativo Não Circ.</t>
        </is>
      </c>
      <c r="B31" s="57">
        <f>E12</f>
        <v/>
      </c>
    </row>
    <row r="32" ht="20" customHeight="1">
      <c r="A32" s="56" t="inlineStr">
        <is>
          <t>Passivo Circulante</t>
        </is>
      </c>
      <c r="B32" s="57">
        <f>L8</f>
        <v/>
      </c>
    </row>
    <row r="33" ht="20" customHeight="1">
      <c r="A33" s="56" t="inlineStr">
        <is>
          <t>Passivo Não Circ.</t>
        </is>
      </c>
      <c r="B33" s="57">
        <f>L12</f>
        <v/>
      </c>
    </row>
    <row r="34" ht="20" customHeight="1">
      <c r="A34" s="56" t="inlineStr">
        <is>
          <t>Patrimônio Líquido</t>
        </is>
      </c>
      <c r="B34" s="57">
        <f>L18</f>
        <v/>
      </c>
    </row>
    <row r="35" ht="20" customHeight="1"/>
    <row r="36" ht="20" customHeight="1">
      <c r="A36" t="inlineStr">
        <is>
          <t>Componente</t>
        </is>
      </c>
      <c r="B36" t="inlineStr">
        <is>
          <t>Valor</t>
        </is>
      </c>
    </row>
    <row r="37" ht="20" customHeight="1">
      <c r="A37" s="56" t="inlineStr">
        <is>
          <t>Passivo Circulante</t>
        </is>
      </c>
      <c r="B37" s="57">
        <f>L8</f>
        <v/>
      </c>
    </row>
    <row r="38" ht="20" customHeight="1">
      <c r="A38" s="56" t="inlineStr">
        <is>
          <t>Passivo Não Circ.</t>
        </is>
      </c>
      <c r="B38" s="57">
        <f>L12</f>
        <v/>
      </c>
    </row>
    <row r="39" ht="20" customHeight="1">
      <c r="A39" s="56" t="inlineStr">
        <is>
          <t>Patrimônio Líquido</t>
        </is>
      </c>
      <c r="B39" s="57">
        <f>L18</f>
        <v/>
      </c>
    </row>
    <row r="40" ht="20" customHeight="1"/>
    <row r="41" ht="20" customHeight="1"/>
  </sheetData>
  <mergeCells count="47">
    <mergeCell ref="A1:L1"/>
    <mergeCell ref="A2:E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G2:L2"/>
    <mergeCell ref="G3:K3"/>
    <mergeCell ref="G4:K4"/>
    <mergeCell ref="G5:K5"/>
    <mergeCell ref="G6:K6"/>
    <mergeCell ref="G7:K7"/>
    <mergeCell ref="G8:K8"/>
    <mergeCell ref="G9:K9"/>
    <mergeCell ref="G10:K10"/>
    <mergeCell ref="G11:K11"/>
    <mergeCell ref="G12:K12"/>
    <mergeCell ref="G13:K13"/>
    <mergeCell ref="G14:L14"/>
    <mergeCell ref="G15:K15"/>
    <mergeCell ref="G16:K16"/>
    <mergeCell ref="G17:K17"/>
    <mergeCell ref="G18:K18"/>
    <mergeCell ref="G19:K19"/>
    <mergeCell ref="A14:E14"/>
    <mergeCell ref="A15:D15"/>
    <mergeCell ref="A16:D16"/>
    <mergeCell ref="A17:D17"/>
    <mergeCell ref="A18:E18"/>
    <mergeCell ref="A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8" customWidth="1" min="1" max="1"/>
    <col width="55" customWidth="1" min="2" max="2"/>
    <col width="50" customWidth="1" min="3" max="3"/>
  </cols>
  <sheetData>
    <row r="1" ht="30" customHeight="1">
      <c r="A1" s="12" t="inlineStr">
        <is>
          <t>INSTRUÇÕES DE USO – PLANILHA DE BALANÇO PATRIMONIAL</t>
        </is>
      </c>
    </row>
    <row r="2" ht="30" customHeight="1">
      <c r="A2" s="1" t="inlineStr">
        <is>
          <t>ABA</t>
        </is>
      </c>
      <c r="B2" s="1" t="inlineStr">
        <is>
          <t>DESCRIÇÃO</t>
        </is>
      </c>
      <c r="C2" s="1" t="inlineStr">
        <is>
          <t>COLUNAS / CAMPOS PRINCIPAIS</t>
        </is>
      </c>
    </row>
    <row r="3" ht="30" customHeight="1">
      <c r="A3" s="50" t="inlineStr">
        <is>
          <t>Plano_de_Contas</t>
        </is>
      </c>
      <c r="B3" s="5" t="inlineStr">
        <is>
          <t>Cadastro de contas contábeis padrão. Altera somente se quiser incluir novas contas.</t>
        </is>
      </c>
      <c r="C3" s="5" t="inlineStr">
        <is>
          <t>Código, Conta, Grupo, Subgrupo, Classe, Natureza</t>
        </is>
      </c>
    </row>
    <row r="4" ht="30" customHeight="1">
      <c r="A4" s="50" t="inlineStr">
        <is>
          <t>Lançamentos_BP</t>
        </is>
      </c>
      <c r="B4" s="2" t="inlineStr">
        <is>
          <t>Lançar saldos por período. Preencher apenas as células amarelas (input).</t>
        </is>
      </c>
      <c r="C4" s="2" t="inlineStr">
        <is>
          <t>Data, Empresa, CNPJ, Cidade, Código_Conta, Saldo_Inicial, Débitos, Créditos, Obs.</t>
        </is>
      </c>
    </row>
    <row r="5" ht="30" customHeight="1">
      <c r="A5" s="50" t="inlineStr">
        <is>
          <t>Balanço_Resumo</t>
        </is>
      </c>
      <c r="B5" s="5" t="inlineStr">
        <is>
          <t>Balanço estruturado automaticamente via SOMASE. Inclui indicadores e gráficos.</t>
        </is>
      </c>
      <c r="C5" s="5" t="inlineStr">
        <is>
          <t>Ativo Circulante, Ativo NC, Passivo CP/LP, Patrimônio Líquido, Indicadores</t>
        </is>
      </c>
    </row>
    <row r="6" ht="30" customHeight="1">
      <c r="A6" s="50" t="inlineStr">
        <is>
          <t>Fórmulas</t>
        </is>
      </c>
      <c r="B6" s="2" t="inlineStr">
        <is>
          <t>Saldo_Final = SE(Natureza='Devedora'; SI+Déb-Créd; SI-Déb+Créd).</t>
        </is>
      </c>
      <c r="C6" s="2" t="inlineStr">
        <is>
          <t>O balanço usa SOMASE em cada conta para consolidar automaticamente.</t>
        </is>
      </c>
    </row>
    <row r="7" ht="30" customHeight="1">
      <c r="A7" s="50" t="inlineStr">
        <is>
          <t>Indicadores</t>
        </is>
      </c>
      <c r="B7" s="5" t="inlineStr">
        <is>
          <t>Liquidez Corrente &gt; 1: saúde. Endividamento &gt; 60%: risco. Capital Giro &gt; 0: positivo.</t>
        </is>
      </c>
      <c r="C7" s="5" t="inlineStr">
        <is>
          <t>Liquidez Corrente, Endividamento, Imobilização PL, Cap. de Giro Próprio</t>
        </is>
      </c>
    </row>
    <row r="8" ht="30" customHeight="1">
      <c r="A8" s="50" t="inlineStr">
        <is>
          <t>Como adicionar conta</t>
        </is>
      </c>
      <c r="B8" s="2" t="inlineStr">
        <is>
          <t>Inclua nova linha em Plano_de_Contas com código único. Use o código em Lançamentos_BP.</t>
        </is>
      </c>
      <c r="C8" s="2" t="inlineStr">
        <is>
          <t>PROCV buscará automaticamente Conta, Grupo, Subgrupo e Natureza.</t>
        </is>
      </c>
    </row>
    <row r="9" ht="30" customHeight="1">
      <c r="A9" s="50" t="inlineStr">
        <is>
          <t>Moeda / Datas</t>
        </is>
      </c>
      <c r="B9" s="5" t="inlineStr">
        <is>
          <t>Todos os valores em R$ (Reais). Datas no formato DD/MM/AAAA.</t>
        </is>
      </c>
      <c r="C9" s="5" t="inlineStr">
        <is>
          <t>Não alterar o formato das células de fórmula para evitar erros.</t>
        </is>
      </c>
    </row>
    <row r="10" ht="30" customHeight="1">
      <c r="A10" s="50" t="inlineStr">
        <is>
          <t>Equilíbrio Patrimonial</t>
        </is>
      </c>
      <c r="B10" s="2" t="inlineStr">
        <is>
          <t>A célula 'Verificação de Equilíbrio' deve mostrar '✔ Balanço Equilibrado'.</t>
        </is>
      </c>
      <c r="C10" s="2" t="inlineStr">
        <is>
          <t>Se mostrar '⚠ Verificar Lançamentos', conferir saldos e classificações.</t>
        </is>
      </c>
    </row>
    <row r="11" ht="30" customHeight="1">
      <c r="A11" s="50" t="inlineStr">
        <is>
          <t>Responsável técnico</t>
        </is>
      </c>
      <c r="B11" s="5" t="inlineStr">
        <is>
          <t>Contador responsável pela conferência e assinatura do Balanço Patrimonial.</t>
        </is>
      </c>
      <c r="C11" s="5" t="inlineStr">
        <is>
          <t>Documentar competência, CNPJ e CRC do profissional contábil responsável.</t>
        </is>
      </c>
    </row>
    <row r="13" ht="28" customHeight="1">
      <c r="A13" s="58" t="inlineStr">
        <is>
          <t>⚠  Esta planilha é para fins gerenciais e de estudo. Para fins legais, consulte sempre um contador habilitado com CRC.</t>
        </is>
      </c>
    </row>
  </sheetData>
  <mergeCells count="2">
    <mergeCell ref="A1:F1"/>
    <mergeCell ref="A13:C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2026-04-15T08:43:47Z</dcterms:created>
  <dcterms:modified xmlns:dcterms="http://purl.org/dc/terms/" xmlns:xsi="http://www.w3.org/2001/XMLSchema-instance" xsi:type="dcterms:W3CDTF">2026-04-15T08:43:47Z</dcterms:modified>
</cp:coreProperties>
</file>