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cibos" sheetId="1" state="visible" r:id="rId1"/>
    <sheet xmlns:r="http://schemas.openxmlformats.org/officeDocument/2006/relationships" name="Cadastro" sheetId="2" state="visible" r:id="rId2"/>
    <sheet xmlns:r="http://schemas.openxmlformats.org/officeDocument/2006/relationships" name="Resumo" sheetId="3" state="visible" r:id="rId3"/>
    <sheet xmlns:r="http://schemas.openxmlformats.org/officeDocument/2006/relationships" name="Instruçõ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DD/MM/AAAA"/>
    <numFmt numFmtId="166" formatCode="&quot;R$&quot; #,##0.00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color rgb="001F2937"/>
      <sz val="10"/>
    </font>
    <font>
      <name val="Calibri"/>
      <b val="1"/>
      <color rgb="00FFFFFF"/>
      <sz val="10"/>
    </font>
    <font>
      <name val="Calibri"/>
      <b val="1"/>
      <color rgb="000F766E"/>
      <sz val="14"/>
    </font>
    <font>
      <name val="Calibri"/>
      <b val="1"/>
      <color rgb="001F2937"/>
      <sz val="10"/>
    </font>
    <font>
      <name val="Calibri"/>
      <b val="1"/>
      <color rgb="000F766E"/>
      <sz val="11"/>
    </font>
    <font>
      <name val="Calibri"/>
      <b val="1"/>
      <color rgb="00FFFFFF"/>
      <sz val="13"/>
    </font>
  </fonts>
  <fills count="9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0FDFA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14B8A6"/>
      </patternFill>
    </fill>
    <fill>
      <patternFill patternType="solid">
        <fgColor rgb="0022C55E"/>
      </patternFill>
    </fill>
    <fill>
      <patternFill patternType="solid">
        <fgColor rgb="00DC262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165" fontId="2" fillId="4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left" vertical="center" wrapText="1"/>
    </xf>
    <xf numFmtId="166" fontId="2" fillId="4" borderId="1" applyAlignment="1" pivotButton="0" quotePrefix="0" xfId="0">
      <alignment horizontal="right" vertical="center"/>
    </xf>
    <xf numFmtId="166" fontId="2" fillId="3" borderId="1" applyAlignment="1" pivotButton="0" quotePrefix="0" xfId="0">
      <alignment horizontal="right" vertical="center"/>
    </xf>
    <xf numFmtId="10" fontId="2" fillId="3" borderId="1" applyAlignment="1" pivotButton="0" quotePrefix="0" xfId="0">
      <alignment horizontal="center" vertical="center" wrapText="1"/>
    </xf>
    <xf numFmtId="1" fontId="2" fillId="3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center" vertical="center" wrapText="1"/>
    </xf>
    <xf numFmtId="166" fontId="2" fillId="5" borderId="1" applyAlignment="1" pivotButton="0" quotePrefix="0" xfId="0">
      <alignment horizontal="right" vertical="center"/>
    </xf>
    <xf numFmtId="10" fontId="2" fillId="5" borderId="1" applyAlignment="1" pivotButton="0" quotePrefix="0" xfId="0">
      <alignment horizontal="center" vertical="center" wrapText="1"/>
    </xf>
    <xf numFmtId="1" fontId="2" fillId="5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right" vertical="center"/>
    </xf>
    <xf numFmtId="166" fontId="3" fillId="6" borderId="1" applyAlignment="1" pivotButton="0" quotePrefix="0" xfId="0">
      <alignment horizontal="right" vertical="center"/>
    </xf>
    <xf numFmtId="0" fontId="0" fillId="6" borderId="1" pivotButton="0" quotePrefix="0" xfId="0"/>
    <xf numFmtId="0" fontId="2" fillId="3" borderId="1" applyAlignment="1" pivotButton="0" quotePrefix="0" xfId="0">
      <alignment horizontal="left" vertical="center" wrapText="1"/>
    </xf>
    <xf numFmtId="0" fontId="2" fillId="5" borderId="1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left" vertical="center" wrapText="1"/>
    </xf>
    <xf numFmtId="166" fontId="6" fillId="4" borderId="1" applyAlignment="1" pivotButton="0" quotePrefix="0" xfId="0">
      <alignment horizontal="right" vertical="center"/>
    </xf>
    <xf numFmtId="0" fontId="5" fillId="3" borderId="1" applyAlignment="1" pivotButton="0" quotePrefix="0" xfId="0">
      <alignment horizontal="left" vertical="center" wrapText="1"/>
    </xf>
    <xf numFmtId="1" fontId="6" fillId="4" borderId="1" applyAlignment="1" pivotButton="0" quotePrefix="0" xfId="0">
      <alignment horizontal="right" vertical="center"/>
    </xf>
    <xf numFmtId="10" fontId="6" fillId="4" borderId="1" applyAlignment="1" pivotButton="0" quotePrefix="0" xfId="0">
      <alignment horizontal="right" vertical="center"/>
    </xf>
    <xf numFmtId="0" fontId="3" fillId="7" borderId="1" applyAlignment="1" pivotButton="0" quotePrefix="0" xfId="0">
      <alignment horizontal="left" vertical="center" wrapText="1"/>
    </xf>
    <xf numFmtId="0" fontId="3" fillId="8" borderId="1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left" vertical="top" wrapText="1"/>
    </xf>
    <xf numFmtId="0" fontId="5" fillId="5" borderId="1" applyAlignment="1" pivotButton="0" quotePrefix="0" xfId="0">
      <alignment horizontal="left" vertical="top" wrapText="1"/>
    </xf>
    <xf numFmtId="0" fontId="2" fillId="5" borderId="1" applyAlignment="1" pivotButton="0" quotePrefix="0" xfId="0">
      <alignment horizontal="left" vertical="top" wrapText="1"/>
    </xf>
    <xf numFmtId="0" fontId="5" fillId="3" borderId="1" applyAlignment="1" pivotButton="0" quotePrefix="0" xfId="0">
      <alignment horizontal="left" vertical="top" wrapText="1"/>
    </xf>
    <xf numFmtId="0" fontId="2" fillId="3" borderId="1" applyAlignment="1" pivotButton="0" quotePrefix="0" xfId="0">
      <alignment horizontal="left" vertical="top" wrapText="1"/>
    </xf>
  </cellXfs>
  <cellStyles count="1">
    <cellStyle name="Normal" xfId="0" builtinId="0" hidden="0"/>
  </cellStyles>
  <dxfs count="5">
    <dxf>
      <font>
        <b val="1"/>
        <color rgb="00FFFFFF"/>
        <sz val="10"/>
      </font>
      <fill>
        <patternFill patternType="solid">
          <fgColor rgb="00DC2626"/>
        </patternFill>
      </fill>
    </dxf>
    <dxf>
      <font>
        <b val="1"/>
        <color rgb="00FFFFFF"/>
        <sz val="10"/>
      </font>
      <fill>
        <patternFill patternType="solid">
          <fgColor rgb="0022C55E"/>
        </patternFill>
      </fill>
    </dxf>
    <dxf>
      <fill>
        <patternFill patternType="solid">
          <fgColor rgb="00DCFCE7"/>
        </patternFill>
      </fill>
    </dxf>
    <dxf>
      <font>
        <b val="1"/>
        <color rgb="00DC2626"/>
        <sz val="10"/>
      </font>
      <fill>
        <patternFill patternType="solid">
          <fgColor rgb="00FEE2E2"/>
        </patternFill>
      </fill>
    </dxf>
    <dxf>
      <font>
        <b val="1"/>
        <color rgb="00DC2626"/>
        <sz val="11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Valor Bruto por Competência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'Resumo'!B14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'Resumo'!$A$15:$A$18</f>
            </numRef>
          </cat>
          <val>
            <numRef>
              <f>'Resumo'!$B$15:$B$18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Competência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R$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dos Recibos</a:t>
            </a:r>
          </a:p>
        </rich>
      </tx>
    </title>
    <plotArea>
      <pieChart>
        <varyColors val="1"/>
        <ser>
          <idx val="0"/>
          <order val="0"/>
          <tx>
            <strRef>
              <f>'Resumo'!H14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'Resumo'!$G$15:$G$16</f>
            </numRef>
          </cat>
          <val>
            <numRef>
              <f>'Resumo'!$H$15:$H$16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Líquido x ISS por Competência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'Resumo'!C14</f>
            </strRef>
          </tx>
          <spPr>
            <a:solidFill xmlns:a="http://schemas.openxmlformats.org/drawingml/2006/main">
              <a:srgbClr val="22C55E"/>
            </a:solidFill>
            <a:ln xmlns:a="http://schemas.openxmlformats.org/drawingml/2006/main">
              <a:prstDash val="solid"/>
            </a:ln>
          </spPr>
          <cat>
            <numRef>
              <f>'Resumo'!$A$15:$A$18</f>
            </numRef>
          </cat>
          <val>
            <numRef>
              <f>'Resumo'!$C$15:$C$18</f>
            </numRef>
          </val>
        </ser>
        <ser>
          <idx val="1"/>
          <order val="1"/>
          <tx>
            <strRef>
              <f>'Resumo'!D14</f>
            </strRef>
          </tx>
          <spPr>
            <a:solidFill xmlns:a="http://schemas.openxmlformats.org/drawingml/2006/main">
              <a:srgbClr val="DC2626"/>
            </a:solidFill>
            <a:ln xmlns:a="http://schemas.openxmlformats.org/drawingml/2006/main">
              <a:prstDash val="solid"/>
            </a:ln>
          </spPr>
          <cat>
            <numRef>
              <f>'Resumo'!$A$15:$A$18</f>
            </numRef>
          </cat>
          <val>
            <numRef>
              <f>'Resumo'!$D$15:$D$18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R$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20</row>
      <rowOff>0</rowOff>
    </from>
    <ext cx="6480000" cy="39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20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0</col>
      <colOff>0</colOff>
      <row>37</row>
      <rowOff>0</rowOff>
    </from>
    <ext cx="6480000" cy="396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1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14" customWidth="1" min="2" max="2"/>
    <col width="14" customWidth="1" min="3" max="3"/>
    <col width="11" customWidth="1" min="4" max="4"/>
    <col width="26" customWidth="1" min="5" max="5"/>
    <col width="18" customWidth="1" min="6" max="6"/>
    <col width="18" customWidth="1" min="7" max="7"/>
    <col width="5" customWidth="1" min="8" max="8"/>
    <col width="30" customWidth="1" min="9" max="9"/>
    <col width="17" customWidth="1" min="10" max="10"/>
    <col width="16" customWidth="1" min="11" max="11"/>
    <col width="16" customWidth="1" min="12" max="12"/>
    <col width="13" customWidth="1" min="13" max="13"/>
    <col width="16" customWidth="1" min="14" max="14"/>
    <col width="7" customWidth="1" min="15" max="15"/>
    <col width="12" customWidth="1" min="16" max="16"/>
    <col width="7" customWidth="1" min="17" max="17"/>
    <col width="12" customWidth="1" min="18" max="18"/>
    <col width="16" customWidth="1" min="19" max="19"/>
    <col width="14" customWidth="1" min="20" max="20"/>
    <col width="10" customWidth="1" min="21" max="21"/>
    <col width="11" customWidth="1" min="22" max="22"/>
    <col width="25" customWidth="1" min="23" max="23"/>
  </cols>
  <sheetData>
    <row r="1" ht="32" customHeight="1">
      <c r="A1" s="1" t="inlineStr">
        <is>
          <t>Nº Recibo</t>
        </is>
      </c>
      <c r="B1" s="1" t="inlineStr">
        <is>
          <t>Data Emissão</t>
        </is>
      </c>
      <c r="C1" s="1" t="inlineStr">
        <is>
          <t>Competência</t>
        </is>
      </c>
      <c r="D1" s="1" t="inlineStr">
        <is>
          <t>Tipo Cliente</t>
        </is>
      </c>
      <c r="E1" s="1" t="inlineStr">
        <is>
          <t>Nome do Cliente</t>
        </is>
      </c>
      <c r="F1" s="1" t="inlineStr">
        <is>
          <t>CPF/CNPJ Cliente</t>
        </is>
      </c>
      <c r="G1" s="1" t="inlineStr">
        <is>
          <t>Cidade</t>
        </is>
      </c>
      <c r="H1" s="1" t="inlineStr">
        <is>
          <t>UF</t>
        </is>
      </c>
      <c r="I1" s="1" t="inlineStr">
        <is>
          <t>Descrição do Serviço</t>
        </is>
      </c>
      <c r="J1" s="1" t="inlineStr">
        <is>
          <t>Categoria</t>
        </is>
      </c>
      <c r="K1" s="1" t="inlineStr">
        <is>
          <t>Forma Pagamento</t>
        </is>
      </c>
      <c r="L1" s="1" t="inlineStr">
        <is>
          <t>Valor Bruto (R$)</t>
        </is>
      </c>
      <c r="M1" s="1" t="inlineStr">
        <is>
          <t>Desconto (R$)</t>
        </is>
      </c>
      <c r="N1" s="1" t="inlineStr">
        <is>
          <t>Base de Cálculo (R$)</t>
        </is>
      </c>
      <c r="O1" s="1" t="inlineStr">
        <is>
          <t>ISS %</t>
        </is>
      </c>
      <c r="P1" s="1" t="inlineStr">
        <is>
          <t>ISS (R$)</t>
        </is>
      </c>
      <c r="Q1" s="1" t="inlineStr">
        <is>
          <t>IRRF %</t>
        </is>
      </c>
      <c r="R1" s="1" t="inlineStr">
        <is>
          <t>IRRF (R$)</t>
        </is>
      </c>
      <c r="S1" s="1" t="inlineStr">
        <is>
          <t>Valor Líquido (R$)</t>
        </is>
      </c>
      <c r="T1" s="1" t="inlineStr">
        <is>
          <t>Data Pagamento</t>
        </is>
      </c>
      <c r="U1" s="1" t="inlineStr">
        <is>
          <t>Status</t>
        </is>
      </c>
      <c r="V1" s="1" t="inlineStr">
        <is>
          <t>Dias Atraso</t>
        </is>
      </c>
      <c r="W1" s="1" t="inlineStr">
        <is>
          <t>Observações</t>
        </is>
      </c>
    </row>
    <row r="2">
      <c r="A2" s="2" t="inlineStr">
        <is>
          <t>REC-001</t>
        </is>
      </c>
      <c r="B2" s="3" t="n">
        <v>46032</v>
      </c>
      <c r="C2" s="2">
        <f>TEXTO(B2;"mm/aaaa")</f>
        <v/>
      </c>
      <c r="D2" s="4" t="inlineStr">
        <is>
          <t>PJ</t>
        </is>
      </c>
      <c r="E2" s="5" t="inlineStr">
        <is>
          <t>Grupo Horizonte Ltda</t>
        </is>
      </c>
      <c r="F2" s="4" t="inlineStr">
        <is>
          <t>12.345.678/0001-90</t>
        </is>
      </c>
      <c r="G2" s="5" t="inlineStr">
        <is>
          <t>São Paulo</t>
        </is>
      </c>
      <c r="H2" s="4" t="inlineStr">
        <is>
          <t>SP</t>
        </is>
      </c>
      <c r="I2" s="5" t="inlineStr">
        <is>
          <t>Consultoria em transformação digital</t>
        </is>
      </c>
      <c r="J2" s="5" t="inlineStr">
        <is>
          <t>Consultoria</t>
        </is>
      </c>
      <c r="K2" s="5" t="inlineStr">
        <is>
          <t>Pix</t>
        </is>
      </c>
      <c r="L2" s="6" t="n">
        <v>8500</v>
      </c>
      <c r="M2" s="6" t="n">
        <v>500</v>
      </c>
      <c r="N2" s="7">
        <f>L2-M2</f>
        <v/>
      </c>
      <c r="O2" s="8">
        <f>SEERRO(PROCV(J2;Cadastro!$A:$D;3;FALSO);0)</f>
        <v/>
      </c>
      <c r="P2" s="7">
        <f>N2*O2</f>
        <v/>
      </c>
      <c r="Q2" s="8">
        <f>SEERRO(PROCV(J2;Cadastro!$A:$D;4;FALSO);0)</f>
        <v/>
      </c>
      <c r="R2" s="7">
        <f>N2*Q2</f>
        <v/>
      </c>
      <c r="S2" s="7">
        <f>N2-P2-R2</f>
        <v/>
      </c>
      <c r="T2" s="3" t="n">
        <v>46037</v>
      </c>
      <c r="U2" s="2">
        <f>SE(T2="";"Pendente";"Pago")</f>
        <v/>
      </c>
      <c r="V2" s="9">
        <f>SE(U2="Pago";0;MÁXIMO(0;HOJE()-(B2+10)))</f>
        <v/>
      </c>
      <c r="W2" s="5" t="inlineStr">
        <is>
          <t>NF-e 10021</t>
        </is>
      </c>
    </row>
    <row r="3">
      <c r="A3" s="10" t="inlineStr">
        <is>
          <t>REC-002</t>
        </is>
      </c>
      <c r="B3" s="3" t="n">
        <v>46044</v>
      </c>
      <c r="C3" s="10">
        <f>TEXTO(B3;"mm/aaaa")</f>
        <v/>
      </c>
      <c r="D3" s="4" t="inlineStr">
        <is>
          <t>PF</t>
        </is>
      </c>
      <c r="E3" s="5" t="inlineStr">
        <is>
          <t>Mariana Souza Ferreira</t>
        </is>
      </c>
      <c r="F3" s="4" t="inlineStr">
        <is>
          <t>123.456.789-10</t>
        </is>
      </c>
      <c r="G3" s="5" t="inlineStr">
        <is>
          <t>Campinas</t>
        </is>
      </c>
      <c r="H3" s="4" t="inlineStr">
        <is>
          <t>SP</t>
        </is>
      </c>
      <c r="I3" s="5" t="inlineStr">
        <is>
          <t>Treinamento de liderança – 8h</t>
        </is>
      </c>
      <c r="J3" s="5" t="inlineStr">
        <is>
          <t>Treinamento</t>
        </is>
      </c>
      <c r="K3" s="5" t="inlineStr">
        <is>
          <t>Transferência</t>
        </is>
      </c>
      <c r="L3" s="6" t="n">
        <v>1800</v>
      </c>
      <c r="M3" s="6" t="n">
        <v>0</v>
      </c>
      <c r="N3" s="11">
        <f>L3-M3</f>
        <v/>
      </c>
      <c r="O3" s="12">
        <f>SEERRO(PROCV(J3;Cadastro!$A:$D;3;FALSO);0)</f>
        <v/>
      </c>
      <c r="P3" s="11">
        <f>N3*O3</f>
        <v/>
      </c>
      <c r="Q3" s="12">
        <f>SEERRO(PROCV(J3;Cadastro!$A:$D;4;FALSO);0)</f>
        <v/>
      </c>
      <c r="R3" s="11">
        <f>N3*Q3</f>
        <v/>
      </c>
      <c r="S3" s="11">
        <f>N3-P3-R3</f>
        <v/>
      </c>
      <c r="T3" s="3" t="n">
        <v>46052</v>
      </c>
      <c r="U3" s="10">
        <f>SE(T3="";"Pendente";"Pago")</f>
        <v/>
      </c>
      <c r="V3" s="13">
        <f>SE(U3="Pago";0;MÁXIMO(0;HOJE()-(B3+10)))</f>
        <v/>
      </c>
      <c r="W3" s="5" t="inlineStr">
        <is>
          <t>Simples Nacional</t>
        </is>
      </c>
    </row>
    <row r="4">
      <c r="A4" s="2" t="inlineStr">
        <is>
          <t>REC-003</t>
        </is>
      </c>
      <c r="B4" s="3" t="n">
        <v>46058</v>
      </c>
      <c r="C4" s="2">
        <f>TEXTO(B4;"mm/aaaa")</f>
        <v/>
      </c>
      <c r="D4" s="4" t="inlineStr">
        <is>
          <t>PJ</t>
        </is>
      </c>
      <c r="E4" s="5" t="inlineStr">
        <is>
          <t>TechSolutions Brasil S/A</t>
        </is>
      </c>
      <c r="F4" s="4" t="inlineStr">
        <is>
          <t>98.765.432/0001-10</t>
        </is>
      </c>
      <c r="G4" s="5" t="inlineStr">
        <is>
          <t>Rio de Janeiro</t>
        </is>
      </c>
      <c r="H4" s="4" t="inlineStr">
        <is>
          <t>RJ</t>
        </is>
      </c>
      <c r="I4" s="5" t="inlineStr">
        <is>
          <t>Design de identidade visual</t>
        </is>
      </c>
      <c r="J4" s="5" t="inlineStr">
        <is>
          <t>Design</t>
        </is>
      </c>
      <c r="K4" s="5" t="inlineStr">
        <is>
          <t>Boleto</t>
        </is>
      </c>
      <c r="L4" s="6" t="n">
        <v>3200</v>
      </c>
      <c r="M4" s="6" t="n">
        <v>200</v>
      </c>
      <c r="N4" s="7">
        <f>L4-M4</f>
        <v/>
      </c>
      <c r="O4" s="8">
        <f>SEERRO(PROCV(J4;Cadastro!$A:$D;3;FALSO);0)</f>
        <v/>
      </c>
      <c r="P4" s="7">
        <f>N4*O4</f>
        <v/>
      </c>
      <c r="Q4" s="8">
        <f>SEERRO(PROCV(J4;Cadastro!$A:$D;4;FALSO);0)</f>
        <v/>
      </c>
      <c r="R4" s="7">
        <f>N4*Q4</f>
        <v/>
      </c>
      <c r="S4" s="7">
        <f>N4-P4-R4</f>
        <v/>
      </c>
      <c r="T4" s="4" t="n"/>
      <c r="U4" s="2">
        <f>SE(T4="";"Pendente";"Pago")</f>
        <v/>
      </c>
      <c r="V4" s="9">
        <f>SE(U4="Pago";0;MÁXIMO(0;HOJE()-(B4+10)))</f>
        <v/>
      </c>
      <c r="W4" s="5" t="inlineStr">
        <is>
          <t>NF-e 10045</t>
        </is>
      </c>
    </row>
    <row r="5">
      <c r="A5" s="10" t="inlineStr">
        <is>
          <t>REC-004</t>
        </is>
      </c>
      <c r="B5" s="3" t="n">
        <v>46067</v>
      </c>
      <c r="C5" s="10">
        <f>TEXTO(B5;"mm/aaaa")</f>
        <v/>
      </c>
      <c r="D5" s="4" t="inlineStr">
        <is>
          <t>PF</t>
        </is>
      </c>
      <c r="E5" s="5" t="inlineStr">
        <is>
          <t>Carlos Eduardo Lima</t>
        </is>
      </c>
      <c r="F5" s="4" t="inlineStr">
        <is>
          <t>987.654.321-00</t>
        </is>
      </c>
      <c r="G5" s="5" t="inlineStr">
        <is>
          <t>Belo Horizonte</t>
        </is>
      </c>
      <c r="H5" s="4" t="inlineStr">
        <is>
          <t>MG</t>
        </is>
      </c>
      <c r="I5" s="5" t="inlineStr">
        <is>
          <t>Suporte e manutenção de servidores</t>
        </is>
      </c>
      <c r="J5" s="5" t="inlineStr">
        <is>
          <t>Manutenção TI</t>
        </is>
      </c>
      <c r="K5" s="5" t="inlineStr">
        <is>
          <t>Pix</t>
        </is>
      </c>
      <c r="L5" s="6" t="n">
        <v>2750</v>
      </c>
      <c r="M5" s="6" t="n">
        <v>0</v>
      </c>
      <c r="N5" s="11">
        <f>L5-M5</f>
        <v/>
      </c>
      <c r="O5" s="12">
        <f>SEERRO(PROCV(J5;Cadastro!$A:$D;3;FALSO);0)</f>
        <v/>
      </c>
      <c r="P5" s="11">
        <f>N5*O5</f>
        <v/>
      </c>
      <c r="Q5" s="12">
        <f>SEERRO(PROCV(J5;Cadastro!$A:$D;4;FALSO);0)</f>
        <v/>
      </c>
      <c r="R5" s="11">
        <f>N5*Q5</f>
        <v/>
      </c>
      <c r="S5" s="11">
        <f>N5-P5-R5</f>
        <v/>
      </c>
      <c r="T5" s="3" t="n">
        <v>46073</v>
      </c>
      <c r="U5" s="10">
        <f>SE(T5="";"Pendente";"Pago")</f>
        <v/>
      </c>
      <c r="V5" s="13">
        <f>SE(U5="Pago";0;MÁXIMO(0;HOJE()-(B5+10)))</f>
        <v/>
      </c>
      <c r="W5" s="5" t="inlineStr"/>
    </row>
    <row r="6">
      <c r="A6" s="2" t="inlineStr">
        <is>
          <t>REC-005</t>
        </is>
      </c>
      <c r="B6" s="3" t="n">
        <v>46081</v>
      </c>
      <c r="C6" s="2">
        <f>TEXTO(B6;"mm/aaaa")</f>
        <v/>
      </c>
      <c r="D6" s="4" t="inlineStr">
        <is>
          <t>PJ</t>
        </is>
      </c>
      <c r="E6" s="5" t="inlineStr">
        <is>
          <t>Contábil Paranaense ME</t>
        </is>
      </c>
      <c r="F6" s="4" t="inlineStr">
        <is>
          <t>11.222.333/0001-44</t>
        </is>
      </c>
      <c r="G6" s="5" t="inlineStr">
        <is>
          <t>Curitiba</t>
        </is>
      </c>
      <c r="H6" s="4" t="inlineStr">
        <is>
          <t>PR</t>
        </is>
      </c>
      <c r="I6" s="5" t="inlineStr">
        <is>
          <t>Assessoria contábil – Fev/2026</t>
        </is>
      </c>
      <c r="J6" s="5" t="inlineStr">
        <is>
          <t>Serviços Contábeis</t>
        </is>
      </c>
      <c r="K6" s="5" t="inlineStr">
        <is>
          <t>Transferência</t>
        </is>
      </c>
      <c r="L6" s="6" t="n">
        <v>1500</v>
      </c>
      <c r="M6" s="6" t="n">
        <v>0</v>
      </c>
      <c r="N6" s="7">
        <f>L6-M6</f>
        <v/>
      </c>
      <c r="O6" s="8">
        <f>SEERRO(PROCV(J6;Cadastro!$A:$D;3;FALSO);0)</f>
        <v/>
      </c>
      <c r="P6" s="7">
        <f>N6*O6</f>
        <v/>
      </c>
      <c r="Q6" s="8">
        <f>SEERRO(PROCV(J6;Cadastro!$A:$D;4;FALSO);0)</f>
        <v/>
      </c>
      <c r="R6" s="7">
        <f>N6*Q6</f>
        <v/>
      </c>
      <c r="S6" s="7">
        <f>N6-P6-R6</f>
        <v/>
      </c>
      <c r="T6" s="3" t="n">
        <v>46086</v>
      </c>
      <c r="U6" s="2">
        <f>SE(T6="";"Pendente";"Pago")</f>
        <v/>
      </c>
      <c r="V6" s="9">
        <f>SE(U6="Pago";0;MÁXIMO(0;HOJE()-(B6+10)))</f>
        <v/>
      </c>
      <c r="W6" s="5" t="inlineStr"/>
    </row>
    <row r="7">
      <c r="A7" s="10" t="inlineStr">
        <is>
          <t>REC-006</t>
        </is>
      </c>
      <c r="B7" s="3" t="n">
        <v>46091</v>
      </c>
      <c r="C7" s="10">
        <f>TEXTO(B7;"mm/aaaa")</f>
        <v/>
      </c>
      <c r="D7" s="4" t="inlineStr">
        <is>
          <t>PF</t>
        </is>
      </c>
      <c r="E7" s="5" t="inlineStr">
        <is>
          <t>Beatriz Nunes Almeida</t>
        </is>
      </c>
      <c r="F7" s="4" t="inlineStr">
        <is>
          <t>456.789.123-55</t>
        </is>
      </c>
      <c r="G7" s="5" t="inlineStr">
        <is>
          <t>Salvador</t>
        </is>
      </c>
      <c r="H7" s="4" t="inlineStr">
        <is>
          <t>BA</t>
        </is>
      </c>
      <c r="I7" s="5" t="inlineStr">
        <is>
          <t>Consultoria estratégica – 4h</t>
        </is>
      </c>
      <c r="J7" s="5" t="inlineStr">
        <is>
          <t>Consultoria</t>
        </is>
      </c>
      <c r="K7" s="5" t="inlineStr">
        <is>
          <t>Dinheiro</t>
        </is>
      </c>
      <c r="L7" s="6" t="n">
        <v>950</v>
      </c>
      <c r="M7" s="6" t="n">
        <v>0</v>
      </c>
      <c r="N7" s="11">
        <f>L7-M7</f>
        <v/>
      </c>
      <c r="O7" s="12">
        <f>SEERRO(PROCV(J7;Cadastro!$A:$D;3;FALSO);0)</f>
        <v/>
      </c>
      <c r="P7" s="11">
        <f>N7*O7</f>
        <v/>
      </c>
      <c r="Q7" s="12">
        <f>SEERRO(PROCV(J7;Cadastro!$A:$D;4;FALSO);0)</f>
        <v/>
      </c>
      <c r="R7" s="11">
        <f>N7*Q7</f>
        <v/>
      </c>
      <c r="S7" s="11">
        <f>N7-P7-R7</f>
        <v/>
      </c>
      <c r="T7" s="4" t="n"/>
      <c r="U7" s="10">
        <f>SE(T7="";"Pendente";"Pago")</f>
        <v/>
      </c>
      <c r="V7" s="13">
        <f>SE(U7="Pago";0;MÁXIMO(0;HOJE()-(B7+10)))</f>
        <v/>
      </c>
      <c r="W7" s="5" t="inlineStr"/>
    </row>
    <row r="8">
      <c r="A8" s="2" t="inlineStr">
        <is>
          <t>REC-007</t>
        </is>
      </c>
      <c r="B8" s="3" t="n">
        <v>46099</v>
      </c>
      <c r="C8" s="2">
        <f>TEXTO(B8;"mm/aaaa")</f>
        <v/>
      </c>
      <c r="D8" s="4" t="inlineStr">
        <is>
          <t>PJ</t>
        </is>
      </c>
      <c r="E8" s="5" t="inlineStr">
        <is>
          <t>Inova Design Nordeste</t>
        </is>
      </c>
      <c r="F8" s="4" t="inlineStr">
        <is>
          <t>33.444.555/0001-66</t>
        </is>
      </c>
      <c r="G8" s="5" t="inlineStr">
        <is>
          <t>Recife</t>
        </is>
      </c>
      <c r="H8" s="4" t="inlineStr">
        <is>
          <t>PE</t>
        </is>
      </c>
      <c r="I8" s="5" t="inlineStr">
        <is>
          <t>Criação de peças publicitárias</t>
        </is>
      </c>
      <c r="J8" s="5" t="inlineStr">
        <is>
          <t>Design</t>
        </is>
      </c>
      <c r="K8" s="5" t="inlineStr">
        <is>
          <t>Pix</t>
        </is>
      </c>
      <c r="L8" s="6" t="n">
        <v>2100</v>
      </c>
      <c r="M8" s="6" t="n">
        <v>100</v>
      </c>
      <c r="N8" s="7">
        <f>L8-M8</f>
        <v/>
      </c>
      <c r="O8" s="8">
        <f>SEERRO(PROCV(J8;Cadastro!$A:$D;3;FALSO);0)</f>
        <v/>
      </c>
      <c r="P8" s="7">
        <f>N8*O8</f>
        <v/>
      </c>
      <c r="Q8" s="8">
        <f>SEERRO(PROCV(J8;Cadastro!$A:$D;4;FALSO);0)</f>
        <v/>
      </c>
      <c r="R8" s="7">
        <f>N8*Q8</f>
        <v/>
      </c>
      <c r="S8" s="7">
        <f>N8-P8-R8</f>
        <v/>
      </c>
      <c r="T8" s="3" t="n">
        <v>46106</v>
      </c>
      <c r="U8" s="2">
        <f>SE(T8="";"Pendente";"Pago")</f>
        <v/>
      </c>
      <c r="V8" s="9">
        <f>SE(U8="Pago";0;MÁXIMO(0;HOJE()-(B8+10)))</f>
        <v/>
      </c>
      <c r="W8" s="5" t="inlineStr">
        <is>
          <t>NF-e 10078</t>
        </is>
      </c>
    </row>
    <row r="9">
      <c r="A9" s="10" t="inlineStr">
        <is>
          <t>REC-008</t>
        </is>
      </c>
      <c r="B9" s="3" t="n">
        <v>46114</v>
      </c>
      <c r="C9" s="10">
        <f>TEXTO(B9;"mm/aaaa")</f>
        <v/>
      </c>
      <c r="D9" s="4" t="inlineStr">
        <is>
          <t>PF</t>
        </is>
      </c>
      <c r="E9" s="5" t="inlineStr">
        <is>
          <t>Roberto Mendes da Silva</t>
        </is>
      </c>
      <c r="F9" s="4" t="inlineStr">
        <is>
          <t>321.654.987-22</t>
        </is>
      </c>
      <c r="G9" s="5" t="inlineStr">
        <is>
          <t>Porto Alegre</t>
        </is>
      </c>
      <c r="H9" s="4" t="inlineStr">
        <is>
          <t>RS</t>
        </is>
      </c>
      <c r="I9" s="5" t="inlineStr">
        <is>
          <t>Treinamento Excel avançado – 16h</t>
        </is>
      </c>
      <c r="J9" s="5" t="inlineStr">
        <is>
          <t>Treinamento</t>
        </is>
      </c>
      <c r="K9" s="5" t="inlineStr">
        <is>
          <t>Cartão</t>
        </is>
      </c>
      <c r="L9" s="6" t="n">
        <v>450</v>
      </c>
      <c r="M9" s="6" t="n">
        <v>0</v>
      </c>
      <c r="N9" s="11">
        <f>L9-M9</f>
        <v/>
      </c>
      <c r="O9" s="12">
        <f>SEERRO(PROCV(J9;Cadastro!$A:$D;3;FALSO);0)</f>
        <v/>
      </c>
      <c r="P9" s="11">
        <f>N9*O9</f>
        <v/>
      </c>
      <c r="Q9" s="12">
        <f>SEERRO(PROCV(J9;Cadastro!$A:$D;4;FALSO);0)</f>
        <v/>
      </c>
      <c r="R9" s="11">
        <f>N9*Q9</f>
        <v/>
      </c>
      <c r="S9" s="11">
        <f>N9-P9-R9</f>
        <v/>
      </c>
      <c r="T9" s="4" t="n"/>
      <c r="U9" s="10">
        <f>SE(T9="";"Pendente";"Pago")</f>
        <v/>
      </c>
      <c r="V9" s="13">
        <f>SE(U9="Pago";0;MÁXIMO(0;HOJE()-(B9+10)))</f>
        <v/>
      </c>
      <c r="W9" s="5" t="inlineStr"/>
    </row>
    <row r="10">
      <c r="A10" s="2" t="inlineStr">
        <is>
          <t>REC-009</t>
        </is>
      </c>
      <c r="B10" s="3" t="n">
        <v>46127</v>
      </c>
      <c r="C10" s="2">
        <f>TEXTO(B10;"mm/aaaa")</f>
        <v/>
      </c>
      <c r="D10" s="4" t="inlineStr">
        <is>
          <t>PJ</t>
        </is>
      </c>
      <c r="E10" s="5" t="inlineStr">
        <is>
          <t>BrasCapital Gestão Ltda</t>
        </is>
      </c>
      <c r="F10" s="4" t="inlineStr">
        <is>
          <t>55.666.777/0001-88</t>
        </is>
      </c>
      <c r="G10" s="5" t="inlineStr">
        <is>
          <t>Brasília</t>
        </is>
      </c>
      <c r="H10" s="4" t="inlineStr">
        <is>
          <t>DF</t>
        </is>
      </c>
      <c r="I10" s="5" t="inlineStr">
        <is>
          <t>Consultoria em gestão de riscos</t>
        </is>
      </c>
      <c r="J10" s="5" t="inlineStr">
        <is>
          <t>Consultoria</t>
        </is>
      </c>
      <c r="K10" s="5" t="inlineStr">
        <is>
          <t>Boleto</t>
        </is>
      </c>
      <c r="L10" s="6" t="n">
        <v>5800</v>
      </c>
      <c r="M10" s="6" t="n">
        <v>0</v>
      </c>
      <c r="N10" s="7">
        <f>L10-M10</f>
        <v/>
      </c>
      <c r="O10" s="8">
        <f>SEERRO(PROCV(J10;Cadastro!$A:$D;3;FALSO);0)</f>
        <v/>
      </c>
      <c r="P10" s="7">
        <f>N10*O10</f>
        <v/>
      </c>
      <c r="Q10" s="8">
        <f>SEERRO(PROCV(J10;Cadastro!$A:$D;4;FALSO);0)</f>
        <v/>
      </c>
      <c r="R10" s="7">
        <f>N10*Q10</f>
        <v/>
      </c>
      <c r="S10" s="7">
        <f>N10-P10-R10</f>
        <v/>
      </c>
      <c r="T10" s="4" t="n"/>
      <c r="U10" s="2">
        <f>SE(T10="";"Pendente";"Pago")</f>
        <v/>
      </c>
      <c r="V10" s="9">
        <f>SE(U10="Pago";0;MÁXIMO(0;HOJE()-(B10+10)))</f>
        <v/>
      </c>
      <c r="W10" s="5" t="inlineStr"/>
    </row>
    <row r="11" ht="22" customHeight="1">
      <c r="A11" s="14" t="inlineStr"/>
      <c r="B11" s="14" t="inlineStr"/>
      <c r="C11" s="14" t="inlineStr"/>
      <c r="D11" s="14" t="inlineStr"/>
      <c r="E11" s="14" t="inlineStr"/>
      <c r="F11" s="14" t="inlineStr"/>
      <c r="G11" s="14" t="inlineStr"/>
      <c r="H11" s="14" t="inlineStr"/>
      <c r="I11" s="14" t="inlineStr"/>
      <c r="J11" s="14" t="inlineStr"/>
      <c r="K11" s="15" t="inlineStr">
        <is>
          <t>TOTAIS</t>
        </is>
      </c>
      <c r="L11" s="16">
        <f>SOMA(L2:L10)</f>
        <v/>
      </c>
      <c r="M11" s="16">
        <f>SOMA(M2:M10)</f>
        <v/>
      </c>
      <c r="N11" s="16">
        <f>SOMA(N2:N10)</f>
        <v/>
      </c>
      <c r="O11" s="17" t="n"/>
      <c r="P11" s="16">
        <f>SOMA(P2:P10)</f>
        <v/>
      </c>
      <c r="Q11" s="17" t="n"/>
      <c r="R11" s="16">
        <f>SOMA(R2:R10)</f>
        <v/>
      </c>
      <c r="S11" s="16">
        <f>SOMA(S2:S10)</f>
        <v/>
      </c>
      <c r="T11" s="17" t="n"/>
      <c r="U11" s="17" t="n"/>
      <c r="V11" s="17" t="n"/>
      <c r="W11" s="17" t="n"/>
    </row>
  </sheetData>
  <conditionalFormatting sqref="U2:U10">
    <cfRule type="expression" priority="1" dxfId="0" stopIfTrue="1">
      <formula>$U2="Pendente"</formula>
    </cfRule>
    <cfRule type="expression" priority="2" dxfId="1" stopIfTrue="1">
      <formula>$U2="Pago"</formula>
    </cfRule>
  </conditionalFormatting>
  <conditionalFormatting sqref="S2:S10">
    <cfRule type="expression" priority="3" dxfId="2" stopIfTrue="0">
      <formula>$S2&gt;0</formula>
    </cfRule>
  </conditionalFormatting>
  <conditionalFormatting sqref="V2:V10">
    <cfRule type="expression" priority="4" dxfId="3" stopIfTrue="0">
      <formula>$V2&gt;0</formula>
    </cfRule>
  </conditionalFormatting>
  <dataValidations count="3">
    <dataValidation sqref="D2:D50" showErrorMessage="1" showDropDown="0" showInputMessage="1" allowBlank="1" type="list">
      <formula1>"PF,PJ"</formula1>
    </dataValidation>
    <dataValidation sqref="J2:J50" showErrorMessage="1" showDropDown="0" showInputMessage="1" allowBlank="1" type="list">
      <formula1>Cadastro!$A$2:$A$6</formula1>
    </dataValidation>
    <dataValidation sqref="K2:K50" showErrorMessage="1" showDropDown="0" showInputMessage="1" allowBlank="1" type="list">
      <formula1>Cadastro!$F$2:$F$6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6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32" customWidth="1" min="2" max="2"/>
    <col width="10" customWidth="1" min="3" max="3"/>
    <col width="10" customWidth="1" min="4" max="4"/>
    <col width="4" customWidth="1" min="5" max="5"/>
    <col width="20" customWidth="1" min="6" max="6"/>
  </cols>
  <sheetData>
    <row r="1" ht="28" customHeight="1">
      <c r="A1" s="1" t="inlineStr">
        <is>
          <t>Serviços e Alíquotas</t>
        </is>
      </c>
      <c r="B1" s="1" t="inlineStr">
        <is>
          <t>Descrição Padrão</t>
        </is>
      </c>
      <c r="C1" s="1" t="inlineStr">
        <is>
          <t>ISS %</t>
        </is>
      </c>
      <c r="D1" s="1" t="inlineStr">
        <is>
          <t>IRRF %</t>
        </is>
      </c>
      <c r="F1" s="1" t="inlineStr">
        <is>
          <t>Forma de Pagamento</t>
        </is>
      </c>
    </row>
    <row r="2">
      <c r="A2" s="18" t="inlineStr">
        <is>
          <t>Consultoria</t>
        </is>
      </c>
      <c r="B2" s="18" t="inlineStr">
        <is>
          <t>Consultoria em gestão</t>
        </is>
      </c>
      <c r="C2" s="8" t="n">
        <v>0.02</v>
      </c>
      <c r="D2" s="8" t="n">
        <v>0.015</v>
      </c>
      <c r="F2" s="18" t="inlineStr">
        <is>
          <t>Pix</t>
        </is>
      </c>
    </row>
    <row r="3">
      <c r="A3" s="19" t="inlineStr">
        <is>
          <t>Treinamento</t>
        </is>
      </c>
      <c r="B3" s="19" t="inlineStr">
        <is>
          <t>Treinamento corporativo</t>
        </is>
      </c>
      <c r="C3" s="12" t="n">
        <v>0.05</v>
      </c>
      <c r="D3" s="12" t="n">
        <v>0</v>
      </c>
      <c r="F3" s="19" t="inlineStr">
        <is>
          <t>Boleto</t>
        </is>
      </c>
    </row>
    <row r="4">
      <c r="A4" s="18" t="inlineStr">
        <is>
          <t>Design</t>
        </is>
      </c>
      <c r="B4" s="18" t="inlineStr">
        <is>
          <t>Design gráfico</t>
        </is>
      </c>
      <c r="C4" s="8" t="n">
        <v>0.02</v>
      </c>
      <c r="D4" s="8" t="n">
        <v>0</v>
      </c>
      <c r="F4" s="18" t="inlineStr">
        <is>
          <t>Transferência</t>
        </is>
      </c>
    </row>
    <row r="5">
      <c r="A5" s="19" t="inlineStr">
        <is>
          <t>Manutenção TI</t>
        </is>
      </c>
      <c r="B5" s="19" t="inlineStr">
        <is>
          <t>Suporte e manutenção</t>
        </is>
      </c>
      <c r="C5" s="12" t="n">
        <v>0.03</v>
      </c>
      <c r="D5" s="12" t="n">
        <v>0</v>
      </c>
      <c r="F5" s="19" t="inlineStr">
        <is>
          <t>Cartão</t>
        </is>
      </c>
    </row>
    <row r="6">
      <c r="A6" s="18" t="inlineStr">
        <is>
          <t>Serviços Contábeis</t>
        </is>
      </c>
      <c r="B6" s="18" t="inlineStr">
        <is>
          <t>Assessoria contábil</t>
        </is>
      </c>
      <c r="C6" s="8" t="n">
        <v>0.02</v>
      </c>
      <c r="D6" s="8" t="n">
        <v>0.015</v>
      </c>
      <c r="F6" s="18" t="inlineStr">
        <is>
          <t>Dinheiro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9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18" customWidth="1" min="2" max="2"/>
    <col width="18" customWidth="1" min="3" max="3"/>
    <col width="18" customWidth="1" min="4" max="4"/>
    <col width="18" customWidth="1" min="5" max="5"/>
    <col width="4" customWidth="1" min="6" max="6"/>
    <col width="22" customWidth="1" min="7" max="7"/>
    <col width="18" customWidth="1" min="8" max="8"/>
  </cols>
  <sheetData>
    <row r="1" ht="36" customHeight="1">
      <c r="A1" s="20" t="inlineStr">
        <is>
          <t>RESUMO GERENCIAL – RECIBOS</t>
        </is>
      </c>
    </row>
    <row r="2">
      <c r="A2" s="1" t="inlineStr">
        <is>
          <t>INDICADOR</t>
        </is>
      </c>
      <c r="B2" s="1" t="inlineStr">
        <is>
          <t>VALOR</t>
        </is>
      </c>
    </row>
    <row r="3">
      <c r="A3" s="21" t="inlineStr">
        <is>
          <t>Total Bruto Emitido (R$)</t>
        </is>
      </c>
      <c r="B3" s="22">
        <f>SOMA(Recibos!L:L)</f>
        <v/>
      </c>
    </row>
    <row r="4">
      <c r="A4" s="23" t="inlineStr">
        <is>
          <t>Total Líquido (R$)</t>
        </is>
      </c>
      <c r="B4" s="22">
        <f>SOMA(Recibos!S:S)</f>
        <v/>
      </c>
    </row>
    <row r="5">
      <c r="A5" s="21" t="inlineStr">
        <is>
          <t>Total ISS (R$)</t>
        </is>
      </c>
      <c r="B5" s="22">
        <f>SOMA(Recibos!P:P)</f>
        <v/>
      </c>
    </row>
    <row r="6">
      <c r="A6" s="23" t="inlineStr">
        <is>
          <t>Total IRRF (R$)</t>
        </is>
      </c>
      <c r="B6" s="22">
        <f>SOMA(Recibos!R:R)</f>
        <v/>
      </c>
    </row>
    <row r="7">
      <c r="A7" s="21" t="inlineStr">
        <is>
          <t>Total Descontos (R$)</t>
        </is>
      </c>
      <c r="B7" s="22">
        <f>SOMA(Recibos!M:M)</f>
        <v/>
      </c>
    </row>
    <row r="8">
      <c r="A8" s="23" t="inlineStr">
        <is>
          <t>Qtd. Recibos Emitidos</t>
        </is>
      </c>
      <c r="B8" s="24">
        <f>CONT.VALORES(Recibos!A:A)-1</f>
        <v/>
      </c>
    </row>
    <row r="9">
      <c r="A9" s="21" t="inlineStr">
        <is>
          <t>Qtd. Pendentes</t>
        </is>
      </c>
      <c r="B9" s="24">
        <f>CONT.SE(Recibos!U:U;"Pendente")</f>
        <v/>
      </c>
    </row>
    <row r="10">
      <c r="A10" s="23" t="inlineStr">
        <is>
          <t>% Pendentes</t>
        </is>
      </c>
      <c r="B10" s="25">
        <f>SEERRO(B8/B7;0)</f>
        <v/>
      </c>
    </row>
    <row r="11">
      <c r="A11" s="21" t="inlineStr">
        <is>
          <t>Maior Valor Bruto (R$)</t>
        </is>
      </c>
      <c r="B11" s="22">
        <f>MÁXIMO(Recibos!L:L)</f>
        <v/>
      </c>
    </row>
    <row r="12">
      <c r="A12" s="23" t="inlineStr">
        <is>
          <t>Ticket Médio (R$)</t>
        </is>
      </c>
      <c r="B12" s="22">
        <f>SEERRO(B1/B7;0)</f>
        <v/>
      </c>
    </row>
    <row r="14">
      <c r="A14" s="1" t="inlineStr">
        <is>
          <t>Competência</t>
        </is>
      </c>
      <c r="B14" s="1" t="inlineStr">
        <is>
          <t>Bruto (R$)</t>
        </is>
      </c>
      <c r="C14" s="1" t="inlineStr">
        <is>
          <t>Líquido (R$)</t>
        </is>
      </c>
      <c r="D14" s="1" t="inlineStr">
        <is>
          <t>ISS (R$)</t>
        </is>
      </c>
      <c r="E14" s="1" t="inlineStr">
        <is>
          <t>Qtd Recibos</t>
        </is>
      </c>
      <c r="G14" s="1" t="inlineStr">
        <is>
          <t>Status</t>
        </is>
      </c>
      <c r="H14" s="1" t="inlineStr">
        <is>
          <t>Qtd Recibos</t>
        </is>
      </c>
    </row>
    <row r="15">
      <c r="A15" s="10" t="inlineStr">
        <is>
          <t>01/2026</t>
        </is>
      </c>
      <c r="B15" s="11">
        <f>SOMASE(Recibos!C:C;A15;Recibos!L:L)</f>
        <v/>
      </c>
      <c r="C15" s="11">
        <f>SOMASE(Recibos!C:C;A15;Recibos!S:S)</f>
        <v/>
      </c>
      <c r="D15" s="11">
        <f>SOMASE(Recibos!C:C;A15;Recibos!P:P)</f>
        <v/>
      </c>
      <c r="E15" s="13">
        <f>CONT.SE(Recibos!C:C;A15)</f>
        <v/>
      </c>
      <c r="G15" s="26" t="inlineStr">
        <is>
          <t>Pago</t>
        </is>
      </c>
      <c r="H15" s="13">
        <f>CONT.SE(Recibos!U:U;"Pago")</f>
        <v/>
      </c>
    </row>
    <row r="16">
      <c r="A16" s="2" t="inlineStr">
        <is>
          <t>02/2026</t>
        </is>
      </c>
      <c r="B16" s="7">
        <f>SOMASE(Recibos!C:C;A16;Recibos!L:L)</f>
        <v/>
      </c>
      <c r="C16" s="7">
        <f>SOMASE(Recibos!C:C;A16;Recibos!S:S)</f>
        <v/>
      </c>
      <c r="D16" s="7">
        <f>SOMASE(Recibos!C:C;A16;Recibos!P:P)</f>
        <v/>
      </c>
      <c r="E16" s="9">
        <f>CONT.SE(Recibos!C:C;A16)</f>
        <v/>
      </c>
      <c r="G16" s="27" t="inlineStr">
        <is>
          <t>Pendente</t>
        </is>
      </c>
      <c r="H16" s="9">
        <f>CONT.SE(Recibos!U:U;"Pendente")</f>
        <v/>
      </c>
    </row>
    <row r="17">
      <c r="A17" s="10" t="inlineStr">
        <is>
          <t>03/2026</t>
        </is>
      </c>
      <c r="B17" s="11">
        <f>SOMASE(Recibos!C:C;A17;Recibos!L:L)</f>
        <v/>
      </c>
      <c r="C17" s="11">
        <f>SOMASE(Recibos!C:C;A17;Recibos!S:S)</f>
        <v/>
      </c>
      <c r="D17" s="11">
        <f>SOMASE(Recibos!C:C;A17;Recibos!P:P)</f>
        <v/>
      </c>
      <c r="E17" s="13">
        <f>CONT.SE(Recibos!C:C;A17)</f>
        <v/>
      </c>
    </row>
    <row r="18">
      <c r="A18" s="2" t="inlineStr">
        <is>
          <t>04/2026</t>
        </is>
      </c>
      <c r="B18" s="7">
        <f>SOMASE(Recibos!C:C;A18;Recibos!L:L)</f>
        <v/>
      </c>
      <c r="C18" s="7">
        <f>SOMASE(Recibos!C:C;A18;Recibos!S:S)</f>
        <v/>
      </c>
      <c r="D18" s="7">
        <f>SOMASE(Recibos!C:C;A18;Recibos!P:P)</f>
        <v/>
      </c>
      <c r="E18" s="9">
        <f>CONT.SE(Recibos!C:C;A18)</f>
        <v/>
      </c>
    </row>
    <row r="19" ht="20" customHeight="1">
      <c r="A19" s="14" t="inlineStr">
        <is>
          <t>TOTAL</t>
        </is>
      </c>
      <c r="B19" s="16">
        <f>SOMA(B15:B18)</f>
        <v/>
      </c>
      <c r="C19" s="16">
        <f>SOMA(C15:C18)</f>
        <v/>
      </c>
      <c r="D19" s="16">
        <f>SOMA(D15:D18)</f>
        <v/>
      </c>
      <c r="E19" s="15">
        <f>SOMA(E15:E18)</f>
        <v/>
      </c>
    </row>
  </sheetData>
  <mergeCells count="1">
    <mergeCell ref="A1:E1"/>
  </mergeCells>
  <conditionalFormatting sqref="B10">
    <cfRule type="expression" priority="1" dxfId="4" stopIfTrue="0">
      <formula>B10&gt;0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7"/>
  <sheetViews>
    <sheetView showGridLines="0" workbookViewId="0">
      <selection activeCell="A1" sqref="A1"/>
    </sheetView>
  </sheetViews>
  <sheetFormatPr baseColWidth="8" defaultRowHeight="15"/>
  <cols>
    <col width="24" customWidth="1" min="1" max="1"/>
    <col width="72" customWidth="1" min="2" max="2"/>
  </cols>
  <sheetData>
    <row r="1" ht="32" customHeight="1">
      <c r="A1" s="28" t="inlineStr">
        <is>
          <t>GUIA DE UTILIZAÇÃO – MODELO DE RECIBO</t>
        </is>
      </c>
    </row>
    <row r="2" ht="38" customHeight="1">
      <c r="A2" s="29" t="inlineStr">
        <is>
          <t>ABA</t>
        </is>
      </c>
      <c r="B2" s="29" t="inlineStr">
        <is>
          <t>DESCRIÇÃO</t>
        </is>
      </c>
    </row>
    <row r="3" ht="38" customHeight="1">
      <c r="A3" s="30" t="inlineStr">
        <is>
          <t>Recibos – Colunas A/B</t>
        </is>
      </c>
      <c r="B3" s="31" t="inlineStr">
        <is>
          <t>Nº do recibo (preenchido manualmente) e data de emissão. Use formato DD/MM/AAAA.</t>
        </is>
      </c>
    </row>
    <row r="4" ht="38" customHeight="1">
      <c r="A4" s="32" t="inlineStr">
        <is>
          <t>Recibos – Coluna C</t>
        </is>
      </c>
      <c r="B4" s="33" t="inlineStr">
        <is>
          <t>Competência calculada automaticamente a partir da data de emissão (fórmula).</t>
        </is>
      </c>
    </row>
    <row r="5" ht="38" customHeight="1">
      <c r="A5" s="30" t="inlineStr">
        <is>
          <t>Recibos – Colunas D a K</t>
        </is>
      </c>
      <c r="B5" s="31" t="inlineStr">
        <is>
          <t>Campos de entrada (fundo amarelo): Tipo, Cliente, CPF/CNPJ, Cidade, UF, Descrição, Categoria e Forma de Pagamento. Use as listas suspensas em D, J e K.</t>
        </is>
      </c>
    </row>
    <row r="6" ht="38" customHeight="1">
      <c r="A6" s="32" t="inlineStr">
        <is>
          <t>Recibos – Colunas L/M</t>
        </is>
      </c>
      <c r="B6" s="33" t="inlineStr">
        <is>
          <t>Informe o Valor Bruto (R$) e o Desconto concedido (R$). Ambos são campos de entrada.</t>
        </is>
      </c>
    </row>
    <row r="7" ht="38" customHeight="1">
      <c r="A7" s="30" t="inlineStr">
        <is>
          <t>Recibos – Colunas N-R</t>
        </is>
      </c>
      <c r="B7" s="31" t="inlineStr">
        <is>
          <t>Base de Cálculo, ISS e IRRF calculados automaticamente via PROCV na aba Cadastro.</t>
        </is>
      </c>
    </row>
    <row r="8" ht="38" customHeight="1">
      <c r="A8" s="32" t="inlineStr">
        <is>
          <t>Recibos – Coluna S</t>
        </is>
      </c>
      <c r="B8" s="33" t="inlineStr">
        <is>
          <t>Valor Líquido = Base de Cálculo − ISS − IRRF. Campo calculado (verde quando positivo).</t>
        </is>
      </c>
    </row>
    <row r="9" ht="38" customHeight="1">
      <c r="A9" s="30" t="inlineStr">
        <is>
          <t>Recibos – Colunas T-V</t>
        </is>
      </c>
      <c r="B9" s="31" t="inlineStr">
        <is>
          <t>Informe a Data de Pagamento (T) para marcar como 'Pago'. Dias em Atraso (V) conta a partir de Data Emissão + 10 dias, se pendente.</t>
        </is>
      </c>
    </row>
    <row r="10" ht="38" customHeight="1">
      <c r="A10" s="32" t="inlineStr">
        <is>
          <t>Recibos – Coluna W</t>
        </is>
      </c>
      <c r="B10" s="33" t="inlineStr">
        <is>
          <t>Observações livres: referência de NF-e, regime tributário, etc.</t>
        </is>
      </c>
    </row>
    <row r="11" ht="38" customHeight="1">
      <c r="A11" s="30" t="inlineStr">
        <is>
          <t>Cadastro – A:D</t>
        </is>
      </c>
      <c r="B11" s="31" t="inlineStr">
        <is>
          <t>Tabela de Serviços com alíquotas de ISS e IRRF. Altere as alíquotas aqui; as fórmulas na aba Recibos serão atualizadas automaticamente.</t>
        </is>
      </c>
    </row>
    <row r="12" ht="38" customHeight="1">
      <c r="A12" s="32" t="inlineStr">
        <is>
          <t>Cadastro – F</t>
        </is>
      </c>
      <c r="B12" s="33" t="inlineStr">
        <is>
          <t>Lista de Formas de Pagamento. Adicione ou remova formas conforme necessário.</t>
        </is>
      </c>
    </row>
    <row r="13" ht="38" customHeight="1">
      <c r="A13" s="30" t="inlineStr">
        <is>
          <t>Resumo – KPIs</t>
        </is>
      </c>
      <c r="B13" s="31" t="inlineStr">
        <is>
          <t>Painel de indicadores calculados automaticamente: totais, quantidade de recibos, pendências e ticket médio.</t>
        </is>
      </c>
    </row>
    <row r="14" ht="38" customHeight="1">
      <c r="A14" s="32" t="inlineStr">
        <is>
          <t>Resumo – Tabela Comp.</t>
        </is>
      </c>
      <c r="B14" s="33" t="inlineStr">
        <is>
          <t>Resumo por competência (mês/ano): total bruto, líquido, ISS e quantidade de recibos.</t>
        </is>
      </c>
    </row>
    <row r="15" ht="38" customHeight="1">
      <c r="A15" s="30" t="inlineStr">
        <is>
          <t>Resumo – Gráficos</t>
        </is>
      </c>
      <c r="B15" s="31" t="inlineStr">
        <is>
          <t>Três gráficos: (1) Bruto por Competência, (2) Status Pago/Pendente, (3) Líquido x ISS por Competência.</t>
        </is>
      </c>
    </row>
    <row r="16" ht="38" customHeight="1">
      <c r="A16" s="32" t="inlineStr">
        <is>
          <t>Dica de uso</t>
        </is>
      </c>
      <c r="B16" s="33" t="inlineStr">
        <is>
          <t>Para adicionar novos recibos, insira linhas acima da linha de TOTAIS ou ao final do bloco de dados. Copie as fórmulas das colunas C, N-S, U e V arrastando a partir da linha anterior.</t>
        </is>
      </c>
    </row>
    <row r="17" ht="38" customHeight="1">
      <c r="A17" s="30" t="inlineStr">
        <is>
          <t>Moeda</t>
        </is>
      </c>
      <c r="B17" s="31" t="inlineStr">
        <is>
          <t>Todos os valores monetários estão formatados em Reais (R$). O separador decimal utilizado nas fórmulas é ponto-e-vírgula (;) conforme padrão PT-BR do Excel.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2026-04-20T10:12:12Z</dcterms:created>
  <dcterms:modified xmlns:dcterms="http://purl.org/dc/terms/" xmlns:xsi="http://www.w3.org/2001/XMLSchema-instance" xsi:type="dcterms:W3CDTF">2026-04-20T10:12:12Z</dcterms:modified>
</cp:coreProperties>
</file>