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bos" sheetId="1" state="visible" r:id="rId1"/>
    <sheet xmlns:r="http://schemas.openxmlformats.org/officeDocument/2006/relationships" name="Tabelas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4" fontId="2" fillId="4" borderId="1" applyAlignment="1" pivotButton="0" quotePrefix="0" xfId="0">
      <alignment horizontal="right" vertical="center"/>
    </xf>
    <xf numFmtId="4" fontId="2" fillId="3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 wrapText="1"/>
    </xf>
    <xf numFmtId="4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center" vertical="center" wrapText="1"/>
    </xf>
    <xf numFmtId="4" fontId="3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4" fontId="4" fillId="6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1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1" fontId="2" fillId="3" borderId="1" applyAlignment="1" pivotButton="0" quotePrefix="0" xfId="0">
      <alignment horizontal="center" vertical="center" wrapText="1"/>
    </xf>
    <xf numFmtId="1" fontId="2" fillId="5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</font>
      <fill>
        <patternFill patternType="solid">
          <fgColor rgb="00FECACA"/>
        </patternFill>
      </fill>
    </dxf>
    <dxf>
      <fill>
        <patternFill patternType="solid">
          <fgColor rgb="00FEF08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Líquido: Recebidos vs Pendentes</a:t>
            </a:r>
          </a:p>
        </rich>
      </tx>
    </title>
    <plotArea>
      <pieChart>
        <varyColors val="1"/>
        <ser>
          <idx val="0"/>
          <order val="0"/>
          <tx>
            <strRef>
              <f>'Resumo'!C15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'Resumo'!$A$16:$A$17</f>
            </numRef>
          </cat>
          <val>
            <numRef>
              <f>'Resumo'!$C$16:$C$17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Líquido por Tipo de Recibo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'Resumo'!B20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'Resumo'!$A$21:$A$24</f>
            </numRef>
          </cat>
          <val>
            <numRef>
              <f>'Resumo'!$B$21:$B$24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X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6" customWidth="1" min="3" max="3"/>
    <col width="11" customWidth="1" min="4" max="4"/>
    <col width="12" customWidth="1" min="5" max="5"/>
    <col width="16" customWidth="1" min="6" max="6"/>
    <col width="11" customWidth="1" min="7" max="7"/>
    <col width="16" customWidth="1" min="8" max="8"/>
    <col width="22" customWidth="1" min="9" max="9"/>
    <col width="18" customWidth="1" min="10" max="10"/>
    <col width="10" customWidth="1" min="11" max="11"/>
    <col width="30" customWidth="1" min="12" max="12"/>
    <col width="14" customWidth="1" min="13" max="13"/>
    <col width="12" customWidth="1" min="14" max="14"/>
    <col width="12" customWidth="1" min="15" max="15"/>
    <col width="16" customWidth="1" min="16" max="16"/>
    <col width="13" customWidth="1" min="17" max="17"/>
    <col width="11" customWidth="1" min="18" max="18"/>
    <col width="13" customWidth="1" min="19" max="19"/>
    <col width="11" customWidth="1" min="20" max="20"/>
    <col width="15" customWidth="1" min="21" max="21"/>
    <col width="22" customWidth="1" min="22" max="22"/>
    <col width="22" customWidth="1" min="23" max="23"/>
    <col width="12" customWidth="1" min="24" max="24"/>
  </cols>
  <sheetData>
    <row r="1" ht="35" customHeight="1">
      <c r="A1" s="1" t="inlineStr">
        <is>
          <t>Nº Recibo</t>
        </is>
      </c>
      <c r="B1" s="1" t="inlineStr">
        <is>
          <t>Data Emissão</t>
        </is>
      </c>
      <c r="C1" s="1" t="inlineStr">
        <is>
          <t>Competência (MM/AAAA)</t>
        </is>
      </c>
      <c r="D1" s="1" t="inlineStr">
        <is>
          <t>Status</t>
        </is>
      </c>
      <c r="E1" s="1" t="inlineStr">
        <is>
          <t>Tipo</t>
        </is>
      </c>
      <c r="F1" s="1" t="inlineStr">
        <is>
          <t>Forma Pagamento</t>
        </is>
      </c>
      <c r="G1" s="1" t="inlineStr">
        <is>
          <t>Recebido?</t>
        </is>
      </c>
      <c r="H1" s="1" t="inlineStr">
        <is>
          <t>Data Recebimento</t>
        </is>
      </c>
      <c r="I1" s="1" t="inlineStr">
        <is>
          <t>Cliente/Nome</t>
        </is>
      </c>
      <c r="J1" s="1" t="inlineStr">
        <is>
          <t>CPF/CNPJ</t>
        </is>
      </c>
      <c r="K1" s="1" t="inlineStr">
        <is>
          <t>Cidade/UF</t>
        </is>
      </c>
      <c r="L1" s="1" t="inlineStr">
        <is>
          <t>Descrição do Serviço/Produto</t>
        </is>
      </c>
      <c r="M1" s="1" t="inlineStr">
        <is>
          <t>Valor Bruto (R$)</t>
        </is>
      </c>
      <c r="N1" s="1" t="inlineStr">
        <is>
          <t>Desconto (R$)</t>
        </is>
      </c>
      <c r="O1" s="1" t="inlineStr">
        <is>
          <t>Acréscimo (R$)</t>
        </is>
      </c>
      <c r="P1" s="1" t="inlineStr">
        <is>
          <t>Base de Cálculo (R$)</t>
        </is>
      </c>
      <c r="Q1" s="1" t="inlineStr">
        <is>
          <t>Alíquota ISS (%)</t>
        </is>
      </c>
      <c r="R1" s="1" t="inlineStr">
        <is>
          <t>ISS (R$)</t>
        </is>
      </c>
      <c r="S1" s="1" t="inlineStr">
        <is>
          <t>Alíquota IRRF (%)</t>
        </is>
      </c>
      <c r="T1" s="1" t="inlineStr">
        <is>
          <t>IRRF (R$)</t>
        </is>
      </c>
      <c r="U1" s="1" t="inlineStr">
        <is>
          <t>Valor Líquido (R$)</t>
        </is>
      </c>
      <c r="V1" s="1" t="inlineStr">
        <is>
          <t>Observações</t>
        </is>
      </c>
      <c r="W1" s="1" t="inlineStr">
        <is>
          <t>Chave PIX</t>
        </is>
      </c>
      <c r="X1" s="1" t="inlineStr">
        <is>
          <t>NF-e/NFS-e</t>
        </is>
      </c>
    </row>
    <row r="2">
      <c r="A2" s="2" t="inlineStr">
        <is>
          <t>REC-001</t>
        </is>
      </c>
      <c r="B2" s="3" t="inlineStr">
        <is>
          <t>13/01/2025</t>
        </is>
      </c>
      <c r="C2" s="2">
        <f>TEXTO(B2,"MM/AAAA")</f>
        <v/>
      </c>
      <c r="D2" s="3" t="inlineStr">
        <is>
          <t>Emitido</t>
        </is>
      </c>
      <c r="E2" s="3" t="inlineStr">
        <is>
          <t>Serviço</t>
        </is>
      </c>
      <c r="F2" s="3" t="inlineStr">
        <is>
          <t>Pix</t>
        </is>
      </c>
      <c r="G2" s="3" t="inlineStr">
        <is>
          <t>Sim</t>
        </is>
      </c>
      <c r="H2" s="3" t="inlineStr">
        <is>
          <t>15/01/2025</t>
        </is>
      </c>
      <c r="I2" s="4" t="inlineStr">
        <is>
          <t>Carlos Andrade</t>
        </is>
      </c>
      <c r="J2" s="3" t="inlineStr">
        <is>
          <t>123.456.789-00</t>
        </is>
      </c>
      <c r="K2" s="3" t="inlineStr">
        <is>
          <t>SP</t>
        </is>
      </c>
      <c r="L2" s="4" t="inlineStr">
        <is>
          <t>Consultoria em TI</t>
        </is>
      </c>
      <c r="M2" s="5" t="n">
        <v>8500</v>
      </c>
      <c r="N2" s="5" t="n">
        <v>0</v>
      </c>
      <c r="O2" s="5" t="n">
        <v>0</v>
      </c>
      <c r="P2" s="6">
        <f>M2-N2+O2</f>
        <v/>
      </c>
      <c r="Q2" s="7">
        <f>SE(E2="Serviço";SEERRO(PROCV(K2;Tabelas!$A:$B;2;FALSO);0);0)</f>
        <v/>
      </c>
      <c r="R2" s="6">
        <f>P2*Q2</f>
        <v/>
      </c>
      <c r="S2" s="7">
        <f>SE(E2="Serviço";SEERRO(PROCV("IRRF_SERV";Tabelas!$D:$E;2;FALSO);0);0)</f>
        <v/>
      </c>
      <c r="T2" s="6">
        <f>P2*S2</f>
        <v/>
      </c>
      <c r="U2" s="8">
        <f>P2-R2-T2</f>
        <v/>
      </c>
      <c r="V2" s="4" t="inlineStr"/>
      <c r="W2" s="4" t="inlineStr">
        <is>
          <t>carlos@pix.com.br</t>
        </is>
      </c>
      <c r="X2" s="3" t="inlineStr">
        <is>
          <t>NFS-001</t>
        </is>
      </c>
    </row>
    <row r="3">
      <c r="A3" s="9" t="inlineStr">
        <is>
          <t>REC-002</t>
        </is>
      </c>
      <c r="B3" s="3" t="inlineStr">
        <is>
          <t>20/01/2025</t>
        </is>
      </c>
      <c r="C3" s="9">
        <f>TEXTO(B3,"MM/AAAA")</f>
        <v/>
      </c>
      <c r="D3" s="3" t="inlineStr">
        <is>
          <t>Emitido</t>
        </is>
      </c>
      <c r="E3" s="3" t="inlineStr">
        <is>
          <t>Aluguel</t>
        </is>
      </c>
      <c r="F3" s="3" t="inlineStr">
        <is>
          <t>Boleto</t>
        </is>
      </c>
      <c r="G3" s="3" t="inlineStr">
        <is>
          <t>Sim</t>
        </is>
      </c>
      <c r="H3" s="3" t="inlineStr">
        <is>
          <t>22/01/2025</t>
        </is>
      </c>
      <c r="I3" s="4" t="inlineStr">
        <is>
          <t>Marina Souza</t>
        </is>
      </c>
      <c r="J3" s="3" t="inlineStr">
        <is>
          <t>987.654.321-00</t>
        </is>
      </c>
      <c r="K3" s="3" t="inlineStr">
        <is>
          <t>RJ</t>
        </is>
      </c>
      <c r="L3" s="4" t="inlineStr">
        <is>
          <t>Locação de sala comercial</t>
        </is>
      </c>
      <c r="M3" s="5" t="n">
        <v>3200</v>
      </c>
      <c r="N3" s="5" t="n">
        <v>0</v>
      </c>
      <c r="O3" s="5" t="n">
        <v>0</v>
      </c>
      <c r="P3" s="10">
        <f>M3-N3+O3</f>
        <v/>
      </c>
      <c r="Q3" s="11">
        <f>SE(E3="Serviço";SEERRO(PROCV(K3;Tabelas!$A:$B;2;FALSO);0);0)</f>
        <v/>
      </c>
      <c r="R3" s="10">
        <f>P3*Q3</f>
        <v/>
      </c>
      <c r="S3" s="11">
        <f>SE(E3="Serviço";SEERRO(PROCV("IRRF_SERV";Tabelas!$D:$E;2;FALSO);0);0)</f>
        <v/>
      </c>
      <c r="T3" s="10">
        <f>P3*S3</f>
        <v/>
      </c>
      <c r="U3" s="12">
        <f>P3-R3-T3</f>
        <v/>
      </c>
      <c r="V3" s="4" t="inlineStr"/>
      <c r="W3" s="4" t="inlineStr"/>
      <c r="X3" s="3" t="inlineStr"/>
    </row>
    <row r="4">
      <c r="A4" s="2" t="inlineStr">
        <is>
          <t>REC-003</t>
        </is>
      </c>
      <c r="B4" s="3" t="inlineStr">
        <is>
          <t>05/02/2025</t>
        </is>
      </c>
      <c r="C4" s="2">
        <f>TEXTO(B4,"MM/AAAA")</f>
        <v/>
      </c>
      <c r="D4" s="3" t="inlineStr">
        <is>
          <t>Emitido</t>
        </is>
      </c>
      <c r="E4" s="3" t="inlineStr">
        <is>
          <t>Serviço</t>
        </is>
      </c>
      <c r="F4" s="3" t="inlineStr">
        <is>
          <t>Transferência</t>
        </is>
      </c>
      <c r="G4" s="3" t="inlineStr">
        <is>
          <t>Sim</t>
        </is>
      </c>
      <c r="H4" s="3" t="inlineStr">
        <is>
          <t>07/02/2025</t>
        </is>
      </c>
      <c r="I4" s="4" t="inlineStr">
        <is>
          <t>Oliveira &amp; Cia LTDA</t>
        </is>
      </c>
      <c r="J4" s="3" t="inlineStr">
        <is>
          <t>12.345.678/0001-90</t>
        </is>
      </c>
      <c r="K4" s="3" t="inlineStr">
        <is>
          <t>MG</t>
        </is>
      </c>
      <c r="L4" s="4" t="inlineStr">
        <is>
          <t>Desenvolvimento de software</t>
        </is>
      </c>
      <c r="M4" s="5" t="n">
        <v>15000</v>
      </c>
      <c r="N4" s="5" t="n">
        <v>500</v>
      </c>
      <c r="O4" s="5" t="n">
        <v>0</v>
      </c>
      <c r="P4" s="6">
        <f>M4-N4+O4</f>
        <v/>
      </c>
      <c r="Q4" s="7">
        <f>SE(E4="Serviço";SEERRO(PROCV(K4;Tabelas!$A:$B;2;FALSO);0);0)</f>
        <v/>
      </c>
      <c r="R4" s="6">
        <f>P4*Q4</f>
        <v/>
      </c>
      <c r="S4" s="7">
        <f>SE(E4="Serviço";SEERRO(PROCV("IRRF_SERV";Tabelas!$D:$E;2;FALSO);0);0)</f>
        <v/>
      </c>
      <c r="T4" s="6">
        <f>P4*S4</f>
        <v/>
      </c>
      <c r="U4" s="8">
        <f>P4-R4-T4</f>
        <v/>
      </c>
      <c r="V4" s="4" t="inlineStr"/>
      <c r="W4" s="4" t="inlineStr">
        <is>
          <t>oliveira@banco.com</t>
        </is>
      </c>
      <c r="X4" s="3" t="inlineStr">
        <is>
          <t>NFS-002</t>
        </is>
      </c>
    </row>
    <row r="5">
      <c r="A5" s="9" t="inlineStr">
        <is>
          <t>REC-004</t>
        </is>
      </c>
      <c r="B5" s="3" t="inlineStr">
        <is>
          <t>10/02/2025</t>
        </is>
      </c>
      <c r="C5" s="9">
        <f>TEXTO(B5,"MM/AAAA")</f>
        <v/>
      </c>
      <c r="D5" s="3" t="inlineStr">
        <is>
          <t>Emitido</t>
        </is>
      </c>
      <c r="E5" s="3" t="inlineStr">
        <is>
          <t>Produto</t>
        </is>
      </c>
      <c r="F5" s="3" t="inlineStr">
        <is>
          <t>Cartão</t>
        </is>
      </c>
      <c r="G5" s="3" t="inlineStr">
        <is>
          <t>Sim</t>
        </is>
      </c>
      <c r="H5" s="3" t="inlineStr">
        <is>
          <t>10/02/2025</t>
        </is>
      </c>
      <c r="I5" s="4" t="inlineStr">
        <is>
          <t>Ana Paula Lima</t>
        </is>
      </c>
      <c r="J5" s="3" t="inlineStr">
        <is>
          <t>321.654.987-11</t>
        </is>
      </c>
      <c r="K5" s="3" t="inlineStr">
        <is>
          <t>PR</t>
        </is>
      </c>
      <c r="L5" s="4" t="inlineStr">
        <is>
          <t>Venda de equipamentos</t>
        </is>
      </c>
      <c r="M5" s="5" t="n">
        <v>4750</v>
      </c>
      <c r="N5" s="5" t="n">
        <v>200</v>
      </c>
      <c r="O5" s="5" t="n">
        <v>50</v>
      </c>
      <c r="P5" s="10">
        <f>M5-N5+O5</f>
        <v/>
      </c>
      <c r="Q5" s="11">
        <f>SE(E5="Serviço";SEERRO(PROCV(K5;Tabelas!$A:$B;2;FALSO);0);0)</f>
        <v/>
      </c>
      <c r="R5" s="10">
        <f>P5*Q5</f>
        <v/>
      </c>
      <c r="S5" s="11">
        <f>SE(E5="Serviço";SEERRO(PROCV("IRRF_SERV";Tabelas!$D:$E;2;FALSO);0);0)</f>
        <v/>
      </c>
      <c r="T5" s="10">
        <f>P5*S5</f>
        <v/>
      </c>
      <c r="U5" s="12">
        <f>P5-R5-T5</f>
        <v/>
      </c>
      <c r="V5" s="4" t="inlineStr"/>
      <c r="W5" s="4" t="inlineStr"/>
      <c r="X5" s="3" t="inlineStr">
        <is>
          <t>NF-0034</t>
        </is>
      </c>
    </row>
    <row r="6">
      <c r="A6" s="2" t="inlineStr">
        <is>
          <t>REC-005</t>
        </is>
      </c>
      <c r="B6" s="3" t="inlineStr">
        <is>
          <t>18/02/2025</t>
        </is>
      </c>
      <c r="C6" s="2">
        <f>TEXTO(B6,"MM/AAAA")</f>
        <v/>
      </c>
      <c r="D6" s="3" t="inlineStr">
        <is>
          <t>Emitido</t>
        </is>
      </c>
      <c r="E6" s="3" t="inlineStr">
        <is>
          <t>Serviço</t>
        </is>
      </c>
      <c r="F6" s="3" t="inlineStr">
        <is>
          <t>Pix</t>
        </is>
      </c>
      <c r="G6" s="3" t="inlineStr">
        <is>
          <t>Não</t>
        </is>
      </c>
      <c r="H6" s="3" t="inlineStr"/>
      <c r="I6" s="4" t="inlineStr">
        <is>
          <t>Pedro Henrique</t>
        </is>
      </c>
      <c r="J6" s="3" t="inlineStr">
        <is>
          <t>456.789.123-55</t>
        </is>
      </c>
      <c r="K6" s="3" t="inlineStr">
        <is>
          <t>BA</t>
        </is>
      </c>
      <c r="L6" s="4" t="inlineStr">
        <is>
          <t>Treinamento corporativo</t>
        </is>
      </c>
      <c r="M6" s="5" t="n">
        <v>6000</v>
      </c>
      <c r="N6" s="5" t="n">
        <v>0</v>
      </c>
      <c r="O6" s="5" t="n">
        <v>0</v>
      </c>
      <c r="P6" s="6">
        <f>M6-N6+O6</f>
        <v/>
      </c>
      <c r="Q6" s="7">
        <f>SE(E6="Serviço";SEERRO(PROCV(K6;Tabelas!$A:$B;2;FALSO);0);0)</f>
        <v/>
      </c>
      <c r="R6" s="6">
        <f>P6*Q6</f>
        <v/>
      </c>
      <c r="S6" s="7">
        <f>SE(E6="Serviço";SEERRO(PROCV("IRRF_SERV";Tabelas!$D:$E;2;FALSO);0);0)</f>
        <v/>
      </c>
      <c r="T6" s="6">
        <f>P6*S6</f>
        <v/>
      </c>
      <c r="U6" s="8">
        <f>P6-R6-T6</f>
        <v/>
      </c>
      <c r="V6" s="4" t="inlineStr">
        <is>
          <t>Aguardando pgto</t>
        </is>
      </c>
      <c r="W6" s="4" t="inlineStr">
        <is>
          <t>pedro@pix.com.br</t>
        </is>
      </c>
      <c r="X6" s="3" t="inlineStr"/>
    </row>
    <row r="7">
      <c r="A7" s="9" t="inlineStr">
        <is>
          <t>REC-006</t>
        </is>
      </c>
      <c r="B7" s="3" t="inlineStr">
        <is>
          <t>25/02/2025</t>
        </is>
      </c>
      <c r="C7" s="9">
        <f>TEXTO(B7,"MM/AAAA")</f>
        <v/>
      </c>
      <c r="D7" s="3" t="inlineStr">
        <is>
          <t>Cancelado</t>
        </is>
      </c>
      <c r="E7" s="3" t="inlineStr">
        <is>
          <t>Reembolso</t>
        </is>
      </c>
      <c r="F7" s="3" t="inlineStr">
        <is>
          <t>Dinheiro</t>
        </is>
      </c>
      <c r="G7" s="3" t="inlineStr">
        <is>
          <t>Não</t>
        </is>
      </c>
      <c r="H7" s="3" t="inlineStr"/>
      <c r="I7" s="4" t="inlineStr">
        <is>
          <t>Fernanda Costa</t>
        </is>
      </c>
      <c r="J7" s="3" t="inlineStr">
        <is>
          <t>789.123.456-22</t>
        </is>
      </c>
      <c r="K7" s="3" t="inlineStr">
        <is>
          <t>PE</t>
        </is>
      </c>
      <c r="L7" s="4" t="inlineStr">
        <is>
          <t>Reembolso de despesas</t>
        </is>
      </c>
      <c r="M7" s="5" t="n">
        <v>1200</v>
      </c>
      <c r="N7" s="5" t="n">
        <v>0</v>
      </c>
      <c r="O7" s="5" t="n">
        <v>0</v>
      </c>
      <c r="P7" s="10">
        <f>M7-N7+O7</f>
        <v/>
      </c>
      <c r="Q7" s="11">
        <f>SE(E7="Serviço";SEERRO(PROCV(K7;Tabelas!$A:$B;2;FALSO);0);0)</f>
        <v/>
      </c>
      <c r="R7" s="10">
        <f>P7*Q7</f>
        <v/>
      </c>
      <c r="S7" s="11">
        <f>SE(E7="Serviço";SEERRO(PROCV("IRRF_SERV";Tabelas!$D:$E;2;FALSO);0);0)</f>
        <v/>
      </c>
      <c r="T7" s="10">
        <f>P7*S7</f>
        <v/>
      </c>
      <c r="U7" s="12">
        <f>P7-R7-T7</f>
        <v/>
      </c>
      <c r="V7" s="4" t="inlineStr">
        <is>
          <t>Cancelado a pedido</t>
        </is>
      </c>
      <c r="W7" s="4" t="inlineStr"/>
      <c r="X7" s="3" t="inlineStr"/>
    </row>
    <row r="8">
      <c r="A8" s="2" t="inlineStr">
        <is>
          <t>REC-007</t>
        </is>
      </c>
      <c r="B8" s="3" t="inlineStr">
        <is>
          <t>03/03/2025</t>
        </is>
      </c>
      <c r="C8" s="2">
        <f>TEXTO(B8,"MM/AAAA")</f>
        <v/>
      </c>
      <c r="D8" s="3" t="inlineStr">
        <is>
          <t>Emitido</t>
        </is>
      </c>
      <c r="E8" s="3" t="inlineStr">
        <is>
          <t>Serviço</t>
        </is>
      </c>
      <c r="F8" s="3" t="inlineStr">
        <is>
          <t>Pix</t>
        </is>
      </c>
      <c r="G8" s="3" t="inlineStr">
        <is>
          <t>Sim</t>
        </is>
      </c>
      <c r="H8" s="3" t="inlineStr">
        <is>
          <t>05/03/2025</t>
        </is>
      </c>
      <c r="I8" s="4" t="inlineStr">
        <is>
          <t>Ricardo Alves</t>
        </is>
      </c>
      <c r="J8" s="3" t="inlineStr">
        <is>
          <t>654.321.789-33</t>
        </is>
      </c>
      <c r="K8" s="3" t="inlineStr">
        <is>
          <t>SP</t>
        </is>
      </c>
      <c r="L8" s="4" t="inlineStr">
        <is>
          <t>Auditoria contábil</t>
        </is>
      </c>
      <c r="M8" s="5" t="n">
        <v>9800</v>
      </c>
      <c r="N8" s="5" t="n">
        <v>300</v>
      </c>
      <c r="O8" s="5" t="n">
        <v>0</v>
      </c>
      <c r="P8" s="6">
        <f>M8-N8+O8</f>
        <v/>
      </c>
      <c r="Q8" s="7">
        <f>SE(E8="Serviço";SEERRO(PROCV(K8;Tabelas!$A:$B;2;FALSO);0);0)</f>
        <v/>
      </c>
      <c r="R8" s="6">
        <f>P8*Q8</f>
        <v/>
      </c>
      <c r="S8" s="7">
        <f>SE(E8="Serviço";SEERRO(PROCV("IRRF_SERV";Tabelas!$D:$E;2;FALSO);0);0)</f>
        <v/>
      </c>
      <c r="T8" s="6">
        <f>P8*S8</f>
        <v/>
      </c>
      <c r="U8" s="8">
        <f>P8-R8-T8</f>
        <v/>
      </c>
      <c r="V8" s="4" t="inlineStr"/>
      <c r="W8" s="4" t="inlineStr">
        <is>
          <t>ricardo@pix.com.br</t>
        </is>
      </c>
      <c r="X8" s="3" t="inlineStr">
        <is>
          <t>NFS-003</t>
        </is>
      </c>
    </row>
    <row r="9">
      <c r="A9" s="9" t="inlineStr">
        <is>
          <t>REC-008</t>
        </is>
      </c>
      <c r="B9" s="3" t="inlineStr">
        <is>
          <t>12/03/2025</t>
        </is>
      </c>
      <c r="C9" s="9">
        <f>TEXTO(B9,"MM/AAAA")</f>
        <v/>
      </c>
      <c r="D9" s="3" t="inlineStr">
        <is>
          <t>Emitido</t>
        </is>
      </c>
      <c r="E9" s="3" t="inlineStr">
        <is>
          <t>Aluguel</t>
        </is>
      </c>
      <c r="F9" s="3" t="inlineStr">
        <is>
          <t>Transferência</t>
        </is>
      </c>
      <c r="G9" s="3" t="inlineStr">
        <is>
          <t>Não</t>
        </is>
      </c>
      <c r="H9" s="3" t="inlineStr"/>
      <c r="I9" s="4" t="inlineStr">
        <is>
          <t>Juliana Martins</t>
        </is>
      </c>
      <c r="J9" s="3" t="inlineStr">
        <is>
          <t>111.222.333-44</t>
        </is>
      </c>
      <c r="K9" s="3" t="inlineStr">
        <is>
          <t>RJ</t>
        </is>
      </c>
      <c r="L9" s="4" t="inlineStr">
        <is>
          <t>Aluguel de equipamentos</t>
        </is>
      </c>
      <c r="M9" s="5" t="n">
        <v>2800</v>
      </c>
      <c r="N9" s="5" t="n">
        <v>0</v>
      </c>
      <c r="O9" s="5" t="n">
        <v>100</v>
      </c>
      <c r="P9" s="10">
        <f>M9-N9+O9</f>
        <v/>
      </c>
      <c r="Q9" s="11">
        <f>SE(E9="Serviço";SEERRO(PROCV(K9;Tabelas!$A:$B;2;FALSO);0);0)</f>
        <v/>
      </c>
      <c r="R9" s="10">
        <f>P9*Q9</f>
        <v/>
      </c>
      <c r="S9" s="11">
        <f>SE(E9="Serviço";SEERRO(PROCV("IRRF_SERV";Tabelas!$D:$E;2;FALSO);0);0)</f>
        <v/>
      </c>
      <c r="T9" s="10">
        <f>P9*S9</f>
        <v/>
      </c>
      <c r="U9" s="12">
        <f>P9-R9-T9</f>
        <v/>
      </c>
      <c r="V9" s="4" t="inlineStr">
        <is>
          <t>Aguardando pgto</t>
        </is>
      </c>
      <c r="W9" s="4" t="inlineStr"/>
      <c r="X9" s="3" t="inlineStr"/>
    </row>
    <row r="10">
      <c r="A10" s="2" t="inlineStr">
        <is>
          <t>REC-009</t>
        </is>
      </c>
      <c r="B10" s="3" t="inlineStr">
        <is>
          <t>20/03/2025</t>
        </is>
      </c>
      <c r="C10" s="2">
        <f>TEXTO(B10,"MM/AAAA")</f>
        <v/>
      </c>
      <c r="D10" s="3" t="inlineStr">
        <is>
          <t>Emitido</t>
        </is>
      </c>
      <c r="E10" s="3" t="inlineStr">
        <is>
          <t>Produto</t>
        </is>
      </c>
      <c r="F10" s="3" t="inlineStr">
        <is>
          <t>Boleto</t>
        </is>
      </c>
      <c r="G10" s="3" t="inlineStr">
        <is>
          <t>Sim</t>
        </is>
      </c>
      <c r="H10" s="3" t="inlineStr">
        <is>
          <t>23/03/2025</t>
        </is>
      </c>
      <c r="I10" s="4" t="inlineStr">
        <is>
          <t>Bruno Nascimento</t>
        </is>
      </c>
      <c r="J10" s="3" t="inlineStr">
        <is>
          <t>222.333.444-55</t>
        </is>
      </c>
      <c r="K10" s="3" t="inlineStr">
        <is>
          <t>MG</t>
        </is>
      </c>
      <c r="L10" s="4" t="inlineStr">
        <is>
          <t>Venda de materiais</t>
        </is>
      </c>
      <c r="M10" s="5" t="n">
        <v>3500</v>
      </c>
      <c r="N10" s="5" t="n">
        <v>0</v>
      </c>
      <c r="O10" s="5" t="n">
        <v>0</v>
      </c>
      <c r="P10" s="6">
        <f>M10-N10+O10</f>
        <v/>
      </c>
      <c r="Q10" s="7">
        <f>SE(E10="Serviço";SEERRO(PROCV(K10;Tabelas!$A:$B;2;FALSO);0);0)</f>
        <v/>
      </c>
      <c r="R10" s="6">
        <f>P10*Q10</f>
        <v/>
      </c>
      <c r="S10" s="7">
        <f>SE(E10="Serviço";SEERRO(PROCV("IRRF_SERV";Tabelas!$D:$E;2;FALSO);0);0)</f>
        <v/>
      </c>
      <c r="T10" s="6">
        <f>P10*S10</f>
        <v/>
      </c>
      <c r="U10" s="8">
        <f>P10-R10-T10</f>
        <v/>
      </c>
      <c r="V10" s="4" t="inlineStr"/>
      <c r="W10" s="4" t="inlineStr"/>
      <c r="X10" s="3" t="inlineStr">
        <is>
          <t>NF-0067</t>
        </is>
      </c>
    </row>
    <row r="11">
      <c r="A11" s="9" t="inlineStr">
        <is>
          <t>REC-010</t>
        </is>
      </c>
      <c r="B11" s="3" t="inlineStr">
        <is>
          <t>28/03/2025</t>
        </is>
      </c>
      <c r="C11" s="9">
        <f>TEXTO(B11,"MM/AAAA")</f>
        <v/>
      </c>
      <c r="D11" s="3" t="inlineStr">
        <is>
          <t>Emitido</t>
        </is>
      </c>
      <c r="E11" s="3" t="inlineStr">
        <is>
          <t>Serviço</t>
        </is>
      </c>
      <c r="F11" s="3" t="inlineStr">
        <is>
          <t>Cartão</t>
        </is>
      </c>
      <c r="G11" s="3" t="inlineStr">
        <is>
          <t>Não</t>
        </is>
      </c>
      <c r="H11" s="3" t="inlineStr"/>
      <c r="I11" s="4" t="inlineStr">
        <is>
          <t>Luciana Ferreira</t>
        </is>
      </c>
      <c r="J11" s="3" t="inlineStr">
        <is>
          <t>333.444.555-66</t>
        </is>
      </c>
      <c r="K11" s="3" t="inlineStr">
        <is>
          <t>PR</t>
        </is>
      </c>
      <c r="L11" s="4" t="inlineStr">
        <is>
          <t>Projeto de design gráfico</t>
        </is>
      </c>
      <c r="M11" s="5" t="n">
        <v>5200</v>
      </c>
      <c r="N11" s="5" t="n">
        <v>100</v>
      </c>
      <c r="O11" s="5" t="n">
        <v>0</v>
      </c>
      <c r="P11" s="10">
        <f>M11-N11+O11</f>
        <v/>
      </c>
      <c r="Q11" s="11">
        <f>SE(E11="Serviço";SEERRO(PROCV(K11;Tabelas!$A:$B;2;FALSO);0);0)</f>
        <v/>
      </c>
      <c r="R11" s="10">
        <f>P11*Q11</f>
        <v/>
      </c>
      <c r="S11" s="11">
        <f>SE(E11="Serviço";SEERRO(PROCV("IRRF_SERV";Tabelas!$D:$E;2;FALSO);0);0)</f>
        <v/>
      </c>
      <c r="T11" s="10">
        <f>P11*S11</f>
        <v/>
      </c>
      <c r="U11" s="12">
        <f>P11-R11-T11</f>
        <v/>
      </c>
      <c r="V11" s="4" t="inlineStr">
        <is>
          <t>Parcela pendente</t>
        </is>
      </c>
      <c r="W11" s="4" t="inlineStr">
        <is>
          <t>luciana@pix.com.br</t>
        </is>
      </c>
      <c r="X11" s="3" t="inlineStr">
        <is>
          <t>NFS-004</t>
        </is>
      </c>
    </row>
    <row r="12">
      <c r="L12" s="13" t="inlineStr">
        <is>
          <t>TOTAIS</t>
        </is>
      </c>
      <c r="M12" s="14">
        <f>SOMA(M2:M11)</f>
        <v/>
      </c>
      <c r="N12" s="14">
        <f>SOMA(N2:N11)</f>
        <v/>
      </c>
      <c r="O12" s="14">
        <f>SOMA(O2:O11)</f>
        <v/>
      </c>
      <c r="P12" s="14">
        <f>SOMA(P2:P11)</f>
        <v/>
      </c>
      <c r="R12" s="14">
        <f>SOMA(R2:R11)</f>
        <v/>
      </c>
      <c r="T12" s="14">
        <f>SOMA(T2:T11)</f>
        <v/>
      </c>
      <c r="U12" s="14">
        <f>SOMA(U2:U11)</f>
        <v/>
      </c>
    </row>
  </sheetData>
  <conditionalFormatting sqref="A2:X11">
    <cfRule type="expression" priority="1" dxfId="0" stopIfTrue="0">
      <formula>$D2="Cancelado"</formula>
    </cfRule>
    <cfRule type="expression" priority="2" dxfId="1" stopIfTrue="0">
      <formula>AND($G2="Não",$B2&lt;&gt;"",TODAY()-DATEVALUE($B2)&gt;=7)</formula>
    </cfRule>
  </conditionalFormatting>
  <dataValidations count="4">
    <dataValidation sqref="D2:D200" showErrorMessage="1" showDropDown="0" showInputMessage="1" allowBlank="0" type="list">
      <formula1>"Emitido,Cancelado"</formula1>
    </dataValidation>
    <dataValidation sqref="E2:E200" showErrorMessage="1" showDropDown="0" showInputMessage="1" allowBlank="0" type="list">
      <formula1>"Serviço,Aluguel,Produto,Reembolso"</formula1>
    </dataValidation>
    <dataValidation sqref="F2:F200" showErrorMessage="1" showDropDown="0" showInputMessage="1" allowBlank="0" type="list">
      <formula1>"Pix,Dinheiro,Cartão,Boleto,Transferência"</formula1>
    </dataValidation>
    <dataValidation sqref="G2:G200" showErrorMessage="1" showDropDown="0" showInputMessage="1" allowBlank="0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4" customWidth="1" min="3" max="3"/>
    <col width="14" customWidth="1" min="4" max="4"/>
    <col width="12" customWidth="1" min="5" max="5"/>
    <col width="4" customWidth="1" min="6" max="6"/>
    <col width="12" customWidth="1" min="7" max="7"/>
    <col width="14" customWidth="1" min="8" max="8"/>
    <col width="18" customWidth="1" min="9" max="9"/>
  </cols>
  <sheetData>
    <row r="1" ht="28" customHeight="1">
      <c r="A1" s="1" t="inlineStr">
        <is>
          <t>UF</t>
        </is>
      </c>
      <c r="B1" s="1" t="inlineStr">
        <is>
          <t>Alíquota ISS (%)</t>
        </is>
      </c>
      <c r="D1" s="1" t="inlineStr">
        <is>
          <t>Chave</t>
        </is>
      </c>
      <c r="E1" s="1" t="inlineStr">
        <is>
          <t>Alíquota (%)</t>
        </is>
      </c>
      <c r="G1" s="1" t="inlineStr">
        <is>
          <t>Status</t>
        </is>
      </c>
      <c r="H1" s="1" t="inlineStr">
        <is>
          <t>Tipo</t>
        </is>
      </c>
      <c r="I1" s="1" t="inlineStr">
        <is>
          <t>Forma Pagamento</t>
        </is>
      </c>
    </row>
    <row r="2">
      <c r="A2" s="2" t="inlineStr">
        <is>
          <t>SP</t>
        </is>
      </c>
      <c r="B2" s="7" t="n">
        <v>0.02</v>
      </c>
      <c r="D2" s="2" t="inlineStr">
        <is>
          <t>IRRF_SERV</t>
        </is>
      </c>
      <c r="E2" s="7" t="n">
        <v>0.015</v>
      </c>
      <c r="G2" s="2" t="inlineStr">
        <is>
          <t>Emitido</t>
        </is>
      </c>
      <c r="H2" s="2" t="inlineStr">
        <is>
          <t>Serviço</t>
        </is>
      </c>
      <c r="I2" s="2" t="inlineStr">
        <is>
          <t>Pix</t>
        </is>
      </c>
    </row>
    <row r="3">
      <c r="A3" s="9" t="inlineStr">
        <is>
          <t>RJ</t>
        </is>
      </c>
      <c r="B3" s="11" t="n">
        <v>0.05</v>
      </c>
      <c r="D3" s="9" t="inlineStr">
        <is>
          <t>IRRF_PROD</t>
        </is>
      </c>
      <c r="E3" s="11" t="n">
        <v>0</v>
      </c>
      <c r="G3" s="9" t="inlineStr">
        <is>
          <t>Cancelado</t>
        </is>
      </c>
      <c r="H3" s="9" t="inlineStr">
        <is>
          <t>Aluguel</t>
        </is>
      </c>
      <c r="I3" s="9" t="inlineStr">
        <is>
          <t>Dinheiro</t>
        </is>
      </c>
    </row>
    <row r="4">
      <c r="A4" s="2" t="inlineStr">
        <is>
          <t>MG</t>
        </is>
      </c>
      <c r="B4" s="7" t="n">
        <v>0.03</v>
      </c>
      <c r="D4" s="2" t="inlineStr">
        <is>
          <t>ISS_PADRAO</t>
        </is>
      </c>
      <c r="E4" s="7" t="n">
        <v>0.02</v>
      </c>
      <c r="H4" s="2" t="inlineStr">
        <is>
          <t>Produto</t>
        </is>
      </c>
      <c r="I4" s="2" t="inlineStr">
        <is>
          <t>Cartão</t>
        </is>
      </c>
    </row>
    <row r="5">
      <c r="A5" s="9" t="inlineStr">
        <is>
          <t>PR</t>
        </is>
      </c>
      <c r="B5" s="11" t="n">
        <v>0.02</v>
      </c>
      <c r="H5" s="9" t="inlineStr">
        <is>
          <t>Reembolso</t>
        </is>
      </c>
      <c r="I5" s="9" t="inlineStr">
        <is>
          <t>Boleto</t>
        </is>
      </c>
    </row>
    <row r="6">
      <c r="A6" s="2" t="inlineStr">
        <is>
          <t>BA</t>
        </is>
      </c>
      <c r="B6" s="7" t="n">
        <v>0.04</v>
      </c>
      <c r="I6" s="2" t="inlineStr">
        <is>
          <t>Transferência</t>
        </is>
      </c>
    </row>
    <row r="7">
      <c r="A7" s="9" t="inlineStr">
        <is>
          <t>PE</t>
        </is>
      </c>
      <c r="B7" s="11" t="n">
        <v>0.05</v>
      </c>
    </row>
    <row r="8">
      <c r="A8" s="2" t="inlineStr">
        <is>
          <t>SC</t>
        </is>
      </c>
      <c r="B8" s="7" t="n">
        <v>0.02</v>
      </c>
    </row>
    <row r="9">
      <c r="A9" s="9" t="inlineStr">
        <is>
          <t>RS</t>
        </is>
      </c>
      <c r="B9" s="11" t="n">
        <v>0.03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/>
  </sheetPr>
  <dimension ref="A1:F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4" customWidth="1" min="4" max="4"/>
    <col width="22" customWidth="1" min="5" max="5"/>
    <col width="22" customWidth="1" min="6" max="6"/>
  </cols>
  <sheetData>
    <row r="1" ht="32" customHeight="1">
      <c r="A1" s="15" t="inlineStr">
        <is>
          <t>RESUMO GERENCIAL — MODELO DE RECIBO</t>
        </is>
      </c>
      <c r="B1" s="25" t="n"/>
      <c r="C1" s="25" t="n"/>
      <c r="D1" s="25" t="n"/>
      <c r="E1" s="25" t="n"/>
      <c r="F1" s="26" t="n"/>
    </row>
    <row r="3">
      <c r="A3" s="13" t="inlineStr">
        <is>
          <t>INDICADORES PRINCIPAIS</t>
        </is>
      </c>
      <c r="B3" s="26" t="n"/>
    </row>
    <row r="4">
      <c r="A4" s="16" t="inlineStr">
        <is>
          <t>Total Bruto (R$)</t>
        </is>
      </c>
      <c r="B4" s="10">
        <f>SOMA(Recibos!M:M)</f>
        <v/>
      </c>
    </row>
    <row r="5">
      <c r="A5" s="16" t="inlineStr">
        <is>
          <t>Total Líquido (R$)</t>
        </is>
      </c>
      <c r="B5" s="10">
        <f>SOMA(Recibos!U:U)</f>
        <v/>
      </c>
    </row>
    <row r="6">
      <c r="A6" s="16" t="inlineStr">
        <is>
          <t>Total ISS (R$)</t>
        </is>
      </c>
      <c r="B6" s="10">
        <f>SOMA(Recibos!R:R)</f>
        <v/>
      </c>
    </row>
    <row r="7">
      <c r="A7" s="16" t="inlineStr">
        <is>
          <t>Total IRRF (R$)</t>
        </is>
      </c>
      <c r="B7" s="10">
        <f>SOMA(Recibos!T:T)</f>
        <v/>
      </c>
    </row>
    <row r="8">
      <c r="A8" s="16" t="inlineStr">
        <is>
          <t>Qtd. Recibos Emitidos</t>
        </is>
      </c>
      <c r="B8" s="17">
        <f>CONT.SE(Recibos!D:D;"Emitido")</f>
        <v/>
      </c>
    </row>
    <row r="9">
      <c r="A9" s="16" t="inlineStr">
        <is>
          <t>Qtd. Recebidos (Sim)</t>
        </is>
      </c>
      <c r="B9" s="17">
        <f>CONT.SE(Recibos!G:G;"Sim")</f>
        <v/>
      </c>
    </row>
    <row r="10">
      <c r="A10" s="16" t="inlineStr">
        <is>
          <t>Qtd. Pendentes (Não)</t>
        </is>
      </c>
      <c r="B10" s="17">
        <f>CONT.SE(Recibos!G:G;"Não")</f>
        <v/>
      </c>
    </row>
    <row r="11">
      <c r="A11" s="16" t="inlineStr">
        <is>
          <t>Ticket Médio Líquido</t>
        </is>
      </c>
      <c r="B11" s="10">
        <f>SEERRO(MÉDIA(Recibos!U2:U11);0)</f>
        <v/>
      </c>
    </row>
    <row r="12">
      <c r="A12" s="16" t="inlineStr">
        <is>
          <t>% Recebidos</t>
        </is>
      </c>
      <c r="B12" s="18">
        <f>SEERRO(B9/(B9+B10);0)</f>
        <v/>
      </c>
    </row>
    <row r="14">
      <c r="A14" s="13" t="inlineStr">
        <is>
          <t>RECEBIDOS x PENDENTES</t>
        </is>
      </c>
      <c r="B14" s="25" t="n"/>
      <c r="C14" s="26" t="n"/>
    </row>
    <row r="15">
      <c r="A15" s="1" t="inlineStr">
        <is>
          <t>Status Recebimento</t>
        </is>
      </c>
      <c r="B15" s="1" t="inlineStr">
        <is>
          <t>Quantidade</t>
        </is>
      </c>
      <c r="C15" s="1" t="inlineStr">
        <is>
          <t>Valor Líquido (R$)</t>
        </is>
      </c>
    </row>
    <row r="16">
      <c r="A16" s="2" t="inlineStr">
        <is>
          <t>Recebidos</t>
        </is>
      </c>
      <c r="B16" s="19">
        <f>CONT.SE(Recibos!G:G;"Sim")</f>
        <v/>
      </c>
      <c r="C16" s="6">
        <f>SOMASE(Recibos!G:G;"Sim";Recibos!U:U)</f>
        <v/>
      </c>
    </row>
    <row r="17">
      <c r="A17" s="9" t="inlineStr">
        <is>
          <t>Pendentes</t>
        </is>
      </c>
      <c r="B17" s="20">
        <f>CONT.SE(Recibos!G:G;"Não")</f>
        <v/>
      </c>
      <c r="C17" s="10">
        <f>SOMASE(Recibos!G:G;"Não";Recibos!U:U)</f>
        <v/>
      </c>
    </row>
    <row r="19">
      <c r="A19" s="13" t="inlineStr">
        <is>
          <t>VALOR LÍQUIDO POR TIPO</t>
        </is>
      </c>
      <c r="B19" s="25" t="n"/>
      <c r="C19" s="26" t="n"/>
    </row>
    <row r="20">
      <c r="A20" s="1" t="inlineStr">
        <is>
          <t>Tipo</t>
        </is>
      </c>
      <c r="B20" s="1" t="inlineStr">
        <is>
          <t>Valor Líquido (R$)</t>
        </is>
      </c>
      <c r="C20" s="1" t="inlineStr">
        <is>
          <t>Qtd. Recibos</t>
        </is>
      </c>
    </row>
    <row r="21">
      <c r="A21" s="9" t="inlineStr">
        <is>
          <t>Serviço</t>
        </is>
      </c>
      <c r="B21" s="10">
        <f>SOMASE(Recibos!E:E;"Serviço";Recibos!U:U)</f>
        <v/>
      </c>
      <c r="C21" s="20">
        <f>CONT.SE(Recibos!E:E;"Serviço")</f>
        <v/>
      </c>
    </row>
    <row r="22">
      <c r="A22" s="2" t="inlineStr">
        <is>
          <t>Aluguel</t>
        </is>
      </c>
      <c r="B22" s="6">
        <f>SOMASE(Recibos!E:E;"Aluguel";Recibos!U:U)</f>
        <v/>
      </c>
      <c r="C22" s="19">
        <f>CONT.SE(Recibos!E:E;"Aluguel")</f>
        <v/>
      </c>
    </row>
    <row r="23">
      <c r="A23" s="9" t="inlineStr">
        <is>
          <t>Produto</t>
        </is>
      </c>
      <c r="B23" s="10">
        <f>SOMASE(Recibos!E:E;"Produto";Recibos!U:U)</f>
        <v/>
      </c>
      <c r="C23" s="20">
        <f>CONT.SE(Recibos!E:E;"Produto")</f>
        <v/>
      </c>
    </row>
    <row r="24">
      <c r="A24" s="2" t="inlineStr">
        <is>
          <t>Reembolso</t>
        </is>
      </c>
      <c r="B24" s="6">
        <f>SOMASE(Recibos!E:E;"Reembolso";Recibos!U:U)</f>
        <v/>
      </c>
      <c r="C24" s="19">
        <f>CONT.SE(Recibos!E:E;"Reembolso")</f>
        <v/>
      </c>
    </row>
  </sheetData>
  <mergeCells count="4">
    <mergeCell ref="A1:F1"/>
    <mergeCell ref="A3:B3"/>
    <mergeCell ref="A14:C14"/>
    <mergeCell ref="A19:C1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</cols>
  <sheetData>
    <row r="1" ht="30" customHeight="1">
      <c r="A1" s="21" t="inlineStr">
        <is>
          <t>INSTRUÇÕES DE USO — MODELO DE RECIBO</t>
        </is>
      </c>
      <c r="B1" s="25" t="n"/>
      <c r="C1" s="25" t="n"/>
      <c r="D1" s="26" t="n"/>
    </row>
    <row r="2" ht="18" customHeight="1">
      <c r="A2" s="22" t="inlineStr"/>
      <c r="B2" s="22" t="inlineStr"/>
    </row>
    <row r="3" ht="18" customHeight="1">
      <c r="A3" s="23" t="inlineStr">
        <is>
          <t>ABA: Recibos</t>
        </is>
      </c>
      <c r="B3" s="23" t="inlineStr"/>
    </row>
    <row r="4" ht="18" customHeight="1">
      <c r="A4" s="22" t="inlineStr">
        <is>
          <t>Nº Recibo (A)</t>
        </is>
      </c>
      <c r="B4" s="22" t="inlineStr">
        <is>
          <t>Número único do recibo (ex.: REC-001). Preencher manualmente.</t>
        </is>
      </c>
    </row>
    <row r="5" ht="18" customHeight="1">
      <c r="A5" s="22" t="inlineStr">
        <is>
          <t>Data Emissão (B)</t>
        </is>
      </c>
      <c r="B5" s="22" t="inlineStr">
        <is>
          <t>Data em que o recibo foi emitido. Formato DD/MM/AAAA.</t>
        </is>
      </c>
    </row>
    <row r="6" ht="18" customHeight="1">
      <c r="A6" s="22" t="inlineStr">
        <is>
          <t>Competência (C)</t>
        </is>
      </c>
      <c r="B6" s="22" t="inlineStr">
        <is>
          <t>Calculado automaticamente a partir da Data Emissão (MM/AAAA).</t>
        </is>
      </c>
    </row>
    <row r="7" ht="18" customHeight="1">
      <c r="A7" s="22" t="inlineStr">
        <is>
          <t>Status (D)</t>
        </is>
      </c>
      <c r="B7" s="22" t="inlineStr">
        <is>
          <t>Selecione: Emitido ou Cancelado. Cancelado aparece em destaque vermelho.</t>
        </is>
      </c>
    </row>
    <row r="8" ht="18" customHeight="1">
      <c r="A8" s="22" t="inlineStr">
        <is>
          <t>Tipo (E)</t>
        </is>
      </c>
      <c r="B8" s="22" t="inlineStr">
        <is>
          <t>Tipo do recibo: Serviço, Aluguel, Produto ou Reembolso.</t>
        </is>
      </c>
    </row>
    <row r="9" ht="18" customHeight="1">
      <c r="A9" s="22" t="inlineStr">
        <is>
          <t>Forma Pagamento (F)</t>
        </is>
      </c>
      <c r="B9" s="22" t="inlineStr">
        <is>
          <t>Selecione a forma: Pix, Dinheiro, Cartão, Boleto ou Transferência.</t>
        </is>
      </c>
    </row>
    <row r="10" ht="18" customHeight="1">
      <c r="A10" s="22" t="inlineStr">
        <is>
          <t>Recebido? (G)</t>
        </is>
      </c>
      <c r="B10" s="22" t="inlineStr">
        <is>
          <t>Indique Sim ou Não. Pendentes com +7 dias ficam em destaque amarelo.</t>
        </is>
      </c>
    </row>
    <row r="11" ht="18" customHeight="1">
      <c r="A11" s="22" t="inlineStr">
        <is>
          <t>Valor Bruto (M)</t>
        </is>
      </c>
      <c r="B11" s="22" t="inlineStr">
        <is>
          <t>Valor total antes de descontos/acréscimos. Campo de entrada (fundo amarelo).</t>
        </is>
      </c>
    </row>
    <row r="12" ht="18" customHeight="1">
      <c r="A12" s="22" t="inlineStr">
        <is>
          <t>Desconto (N) / Acréscimo (O)</t>
        </is>
      </c>
      <c r="B12" s="22" t="inlineStr">
        <is>
          <t>Valores a abater ou acrescentar. Deixar 0 se não houver.</t>
        </is>
      </c>
    </row>
    <row r="13" ht="18" customHeight="1">
      <c r="A13" s="22" t="inlineStr">
        <is>
          <t>Base de Cálculo (P)</t>
        </is>
      </c>
      <c r="B13" s="22" t="inlineStr">
        <is>
          <t>Calculado: Valor Bruto − Desconto + Acréscimo.</t>
        </is>
      </c>
    </row>
    <row r="14" ht="18" customHeight="1">
      <c r="A14" s="22" t="inlineStr">
        <is>
          <t>Alíquota ISS (Q)</t>
        </is>
      </c>
      <c r="B14" s="22" t="inlineStr">
        <is>
          <t>Buscada automaticamente na aba Tabelas conforme UF do cliente (apenas Serviço).</t>
        </is>
      </c>
    </row>
    <row r="15" ht="18" customHeight="1">
      <c r="A15" s="22" t="inlineStr">
        <is>
          <t>ISS (R)</t>
        </is>
      </c>
      <c r="B15" s="22" t="inlineStr">
        <is>
          <t>Imposto calculado: Base × Alíquota ISS.</t>
        </is>
      </c>
    </row>
    <row r="16" ht="18" customHeight="1">
      <c r="A16" s="22" t="inlineStr">
        <is>
          <t>Alíquota IRRF (S)</t>
        </is>
      </c>
      <c r="B16" s="22" t="inlineStr">
        <is>
          <t>Buscada automaticamente da tabela de parâmetros (apenas Serviço = 1,5%).</t>
        </is>
      </c>
    </row>
    <row r="17" ht="18" customHeight="1">
      <c r="A17" s="22" t="inlineStr">
        <is>
          <t>IRRF (T)</t>
        </is>
      </c>
      <c r="B17" s="22" t="inlineStr">
        <is>
          <t>Imposto calculado: Base × Alíquota IRRF.</t>
        </is>
      </c>
    </row>
    <row r="18" ht="18" customHeight="1">
      <c r="A18" s="22" t="inlineStr">
        <is>
          <t>Valor Líquido (U)</t>
        </is>
      </c>
      <c r="B18" s="22" t="inlineStr">
        <is>
          <t>Valor final: Base − ISS − IRRF.</t>
        </is>
      </c>
    </row>
    <row r="19" ht="18" customHeight="1">
      <c r="A19" s="22" t="inlineStr"/>
      <c r="B19" s="22" t="inlineStr"/>
    </row>
    <row r="20" ht="18" customHeight="1">
      <c r="A20" s="23" t="inlineStr">
        <is>
          <t>ABA: Tabelas</t>
        </is>
      </c>
      <c r="B20" s="23" t="inlineStr"/>
    </row>
    <row r="21" ht="18" customHeight="1">
      <c r="A21" s="22" t="inlineStr">
        <is>
          <t>Coluna A:B</t>
        </is>
      </c>
      <c r="B21" s="22" t="inlineStr">
        <is>
          <t>Alíquotas de ISS por UF. Adicione novas UFs conforme necessário.</t>
        </is>
      </c>
    </row>
    <row r="22" ht="18" customHeight="1">
      <c r="A22" s="22" t="inlineStr">
        <is>
          <t>Coluna D:E</t>
        </is>
      </c>
      <c r="B22" s="22" t="inlineStr">
        <is>
          <t>Parâmetros fiscais: IRRF_SERV (1,5%), IRRF_PROD (0%), ISS_PADRAO (2%).</t>
        </is>
      </c>
    </row>
    <row r="23" ht="18" customHeight="1">
      <c r="A23" s="22" t="inlineStr">
        <is>
          <t>Coluna G:I</t>
        </is>
      </c>
      <c r="B23" s="22" t="inlineStr">
        <is>
          <t>Listas de validação usadas nas células com seleção suspensa da aba Recibos.</t>
        </is>
      </c>
    </row>
    <row r="24" ht="18" customHeight="1">
      <c r="A24" s="22" t="inlineStr"/>
      <c r="B24" s="22" t="inlineStr"/>
    </row>
    <row r="25" ht="18" customHeight="1">
      <c r="A25" s="23" t="inlineStr">
        <is>
          <t>ABA: Resumo</t>
        </is>
      </c>
      <c r="B25" s="23" t="inlineStr"/>
    </row>
    <row r="26" ht="18" customHeight="1">
      <c r="A26" s="22" t="inlineStr">
        <is>
          <t>Indicadores (B4:B12)</t>
        </is>
      </c>
      <c r="B26" s="22" t="inlineStr">
        <is>
          <t>KPIs calculados automaticamente com base nos dados da aba Recibos.</t>
        </is>
      </c>
    </row>
    <row r="27" ht="18" customHeight="1">
      <c r="A27" s="22" t="inlineStr">
        <is>
          <t>Tabela Recebidos x Pendentes</t>
        </is>
      </c>
      <c r="B27" s="22" t="inlineStr">
        <is>
          <t>Agrupa quantidades e valores por status de recebimento.</t>
        </is>
      </c>
    </row>
    <row r="28" ht="18" customHeight="1">
      <c r="A28" s="22" t="inlineStr">
        <is>
          <t>Tabela por Tipo</t>
        </is>
      </c>
      <c r="B28" s="22" t="inlineStr">
        <is>
          <t>Agrega o Valor Líquido por categoria (Serviço, Aluguel, Produto, Reembolso).</t>
        </is>
      </c>
    </row>
    <row r="29" ht="18" customHeight="1">
      <c r="A29" s="22" t="inlineStr">
        <is>
          <t>Gráfico Pizza</t>
        </is>
      </c>
      <c r="B29" s="22" t="inlineStr">
        <is>
          <t>Participação do Valor Líquido entre Recebidos e Pendentes.</t>
        </is>
      </c>
    </row>
    <row r="30" ht="18" customHeight="1">
      <c r="A30" s="22" t="inlineStr">
        <is>
          <t>Gráfico Colunas</t>
        </is>
      </c>
      <c r="B30" s="22" t="inlineStr">
        <is>
          <t>Valor Líquido por Tipo de recibo para análise comparativa.</t>
        </is>
      </c>
    </row>
    <row r="31" ht="18" customHeight="1">
      <c r="A31" s="22" t="inlineStr"/>
      <c r="B31" s="22" t="inlineStr"/>
    </row>
    <row r="32" ht="18" customHeight="1">
      <c r="A32" s="24" t="inlineStr">
        <is>
          <t>DICA</t>
        </is>
      </c>
      <c r="B32" s="24" t="inlineStr">
        <is>
          <t>Células com fundo amarelo claro (#FFFBEB) são campos de entrada. Não altere fórmulas.</t>
        </is>
      </c>
    </row>
    <row r="33" ht="18" customHeight="1">
      <c r="A33" s="24" t="inlineStr">
        <is>
          <t>DICA</t>
        </is>
      </c>
      <c r="B33" s="24" t="inlineStr">
        <is>
          <t>Para novos recibos, copie uma linha existente e ajuste os dados de entrada.</t>
        </is>
      </c>
    </row>
    <row r="34" ht="18" customHeight="1">
      <c r="A34" s="24" t="inlineStr">
        <is>
          <t>DICA</t>
        </is>
      </c>
      <c r="B34" s="24" t="inlineStr">
        <is>
          <t>Adicione novas UFs na aba Tabelas (A:B) para que o PROCV funcione corretamente.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2026-04-20T10:11:45Z</dcterms:created>
  <dcterms:modified xmlns:dcterms="http://purl.org/dc/terms/" xmlns:xsi="http://www.w3.org/2001/XMLSchema-instance" xsi:type="dcterms:W3CDTF">2026-04-20T10:11:45Z</dcterms:modified>
</cp:coreProperties>
</file>