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vro Caixa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&quot;R$&quot;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22C55E"/>
      <sz val="10"/>
    </font>
    <font>
      <name val="Calibri"/>
      <b val="1"/>
      <sz val="10"/>
    </font>
    <font>
      <name val="Calibri"/>
      <b val="1"/>
      <color rgb="00DC2626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0" fillId="0" borderId="1" pivotButton="0" quotePrefix="0" xfId="0"/>
    <xf numFmtId="166" fontId="7" fillId="2" borderId="1" applyAlignment="1" pivotButton="0" quotePrefix="0" xfId="0">
      <alignment horizontal="right" vertical="center"/>
    </xf>
    <xf numFmtId="0" fontId="7" fillId="2" borderId="1" pivotButton="0" quotePrefix="0" xfId="0"/>
    <xf numFmtId="0" fontId="5" fillId="3" borderId="1" applyAlignment="1" pivotButton="0" quotePrefix="0" xfId="0">
      <alignment horizontal="left" vertical="center"/>
    </xf>
    <xf numFmtId="166" fontId="3" fillId="3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right" vertical="center"/>
    </xf>
    <xf numFmtId="3" fontId="3" fillId="5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center" vertical="center"/>
    </xf>
    <xf numFmtId="10" fontId="3" fillId="3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35" customWidth="1" min="3" max="3"/>
    <col width="18" customWidth="1" min="4" max="4"/>
    <col width="10" customWidth="1" min="5" max="5"/>
    <col width="16" customWidth="1" min="6" max="6"/>
    <col width="16" customWidth="1" min="7" max="7"/>
    <col width="22" customWidth="1" min="8" max="8"/>
    <col width="18" customWidth="1" min="9" max="9"/>
    <col width="25" customWidth="1" min="10" max="10"/>
  </cols>
  <sheetData>
    <row r="1" ht="30" customHeight="1">
      <c r="A1" s="1" t="inlineStr">
        <is>
          <t>LIVRO CAIXA — CONTROLE DE ENTRADAS E SAÍDAS</t>
        </is>
      </c>
    </row>
    <row r="2" ht="22" customHeight="1">
      <c r="A2" s="2" t="inlineStr">
        <is>
          <t>Nº</t>
        </is>
      </c>
      <c r="B2" s="2" t="inlineStr">
        <is>
          <t>Data</t>
        </is>
      </c>
      <c r="C2" s="2" t="inlineStr">
        <is>
          <t>Descrição</t>
        </is>
      </c>
      <c r="D2" s="2" t="inlineStr">
        <is>
          <t>Categoria</t>
        </is>
      </c>
      <c r="E2" s="2" t="inlineStr">
        <is>
          <t>Tipo</t>
        </is>
      </c>
      <c r="F2" s="2" t="inlineStr">
        <is>
          <t>Entrada (R$)</t>
        </is>
      </c>
      <c r="G2" s="2" t="inlineStr">
        <is>
          <t>Saída (R$)</t>
        </is>
      </c>
      <c r="H2" s="2" t="inlineStr">
        <is>
          <t>Saldo Acumulado (R$)</t>
        </is>
      </c>
      <c r="I2" s="2" t="inlineStr">
        <is>
          <t>Responsável</t>
        </is>
      </c>
      <c r="J2" s="2" t="inlineStr">
        <is>
          <t>Observação</t>
        </is>
      </c>
    </row>
    <row r="3" ht="18" customHeight="1">
      <c r="A3" s="3" t="n">
        <v>1</v>
      </c>
      <c r="B3" s="4" t="n">
        <v>45748</v>
      </c>
      <c r="C3" s="5" t="inlineStr">
        <is>
          <t>Saldo Inicial</t>
        </is>
      </c>
      <c r="D3" s="6" t="inlineStr">
        <is>
          <t>Saldo</t>
        </is>
      </c>
      <c r="E3" s="7" t="inlineStr">
        <is>
          <t>Entrada</t>
        </is>
      </c>
      <c r="F3" s="8" t="n">
        <v>5000</v>
      </c>
      <c r="G3" s="8" t="n">
        <v>0</v>
      </c>
      <c r="H3" s="9">
        <f>F3-G3</f>
        <v/>
      </c>
      <c r="I3" s="10" t="inlineStr">
        <is>
          <t>Carlos Mendes</t>
        </is>
      </c>
      <c r="J3" s="10" t="inlineStr"/>
    </row>
    <row r="4" ht="18" customHeight="1">
      <c r="A4" s="11" t="n">
        <v>2</v>
      </c>
      <c r="B4" s="4" t="n">
        <v>45749</v>
      </c>
      <c r="C4" s="5" t="inlineStr">
        <is>
          <t>Venda de Produtos</t>
        </is>
      </c>
      <c r="D4" s="6" t="inlineStr">
        <is>
          <t>Vendas</t>
        </is>
      </c>
      <c r="E4" s="12" t="inlineStr">
        <is>
          <t>Entrada</t>
        </is>
      </c>
      <c r="F4" s="8" t="n">
        <v>3200</v>
      </c>
      <c r="G4" s="8" t="n">
        <v>0</v>
      </c>
      <c r="H4" s="13">
        <f>H3+F4-G4</f>
        <v/>
      </c>
      <c r="I4" s="14" t="inlineStr">
        <is>
          <t>Ana Lima</t>
        </is>
      </c>
      <c r="J4" s="14" t="inlineStr">
        <is>
          <t>Nota Fiscal 0021</t>
        </is>
      </c>
    </row>
    <row r="5" ht="18" customHeight="1">
      <c r="A5" s="3" t="n">
        <v>3</v>
      </c>
      <c r="B5" s="4" t="n">
        <v>45750</v>
      </c>
      <c r="C5" s="5" t="inlineStr">
        <is>
          <t>Pagamento de Aluguel</t>
        </is>
      </c>
      <c r="D5" s="6" t="inlineStr">
        <is>
          <t>Aluguel</t>
        </is>
      </c>
      <c r="E5" s="15" t="inlineStr">
        <is>
          <t>Saída</t>
        </is>
      </c>
      <c r="F5" s="8" t="n">
        <v>0</v>
      </c>
      <c r="G5" s="8" t="n">
        <v>1800</v>
      </c>
      <c r="H5" s="9">
        <f>H4+F5-G5</f>
        <v/>
      </c>
      <c r="I5" s="10" t="inlineStr">
        <is>
          <t>Carlos Mendes</t>
        </is>
      </c>
      <c r="J5" s="10" t="inlineStr">
        <is>
          <t>Ref. Abril/2025</t>
        </is>
      </c>
    </row>
    <row r="6" ht="18" customHeight="1">
      <c r="A6" s="11" t="n">
        <v>4</v>
      </c>
      <c r="B6" s="4" t="n">
        <v>45752</v>
      </c>
      <c r="C6" s="5" t="inlineStr">
        <is>
          <t>Prestação de Serviços</t>
        </is>
      </c>
      <c r="D6" s="6" t="inlineStr">
        <is>
          <t>Serviços</t>
        </is>
      </c>
      <c r="E6" s="12" t="inlineStr">
        <is>
          <t>Entrada</t>
        </is>
      </c>
      <c r="F6" s="8" t="n">
        <v>2750</v>
      </c>
      <c r="G6" s="8" t="n">
        <v>0</v>
      </c>
      <c r="H6" s="13">
        <f>H5+F6-G6</f>
        <v/>
      </c>
      <c r="I6" s="14" t="inlineStr">
        <is>
          <t>Fernanda Souza</t>
        </is>
      </c>
      <c r="J6" s="14" t="inlineStr">
        <is>
          <t>Contrato #44</t>
        </is>
      </c>
    </row>
    <row r="7" ht="18" customHeight="1">
      <c r="A7" s="3" t="n">
        <v>5</v>
      </c>
      <c r="B7" s="4" t="n">
        <v>45755</v>
      </c>
      <c r="C7" s="5" t="inlineStr">
        <is>
          <t>Compra de Material de Escritório</t>
        </is>
      </c>
      <c r="D7" s="6" t="inlineStr">
        <is>
          <t>Materiais</t>
        </is>
      </c>
      <c r="E7" s="15" t="inlineStr">
        <is>
          <t>Saída</t>
        </is>
      </c>
      <c r="F7" s="8" t="n">
        <v>0</v>
      </c>
      <c r="G7" s="8" t="n">
        <v>430.5</v>
      </c>
      <c r="H7" s="9">
        <f>H6+F7-G7</f>
        <v/>
      </c>
      <c r="I7" s="10" t="inlineStr">
        <is>
          <t>Ana Lima</t>
        </is>
      </c>
      <c r="J7" s="10" t="inlineStr">
        <is>
          <t>Recibo 0087</t>
        </is>
      </c>
    </row>
    <row r="8" ht="18" customHeight="1">
      <c r="A8" s="11" t="n">
        <v>6</v>
      </c>
      <c r="B8" s="4" t="n">
        <v>45757</v>
      </c>
      <c r="C8" s="5" t="inlineStr">
        <is>
          <t>Recebimento de Cliente</t>
        </is>
      </c>
      <c r="D8" s="6" t="inlineStr">
        <is>
          <t>Vendas</t>
        </is>
      </c>
      <c r="E8" s="12" t="inlineStr">
        <is>
          <t>Entrada</t>
        </is>
      </c>
      <c r="F8" s="8" t="n">
        <v>1500</v>
      </c>
      <c r="G8" s="8" t="n">
        <v>0</v>
      </c>
      <c r="H8" s="13">
        <f>H7+F8-G8</f>
        <v/>
      </c>
      <c r="I8" s="14" t="inlineStr">
        <is>
          <t>Roberto Costa</t>
        </is>
      </c>
      <c r="J8" s="14" t="inlineStr">
        <is>
          <t>Cliente: Marta Silva</t>
        </is>
      </c>
    </row>
    <row r="9" ht="18" customHeight="1">
      <c r="A9" s="3" t="n">
        <v>7</v>
      </c>
      <c r="B9" s="4" t="n">
        <v>45759</v>
      </c>
      <c r="C9" s="5" t="inlineStr">
        <is>
          <t>Conta de Energia Elétrica</t>
        </is>
      </c>
      <c r="D9" s="6" t="inlineStr">
        <is>
          <t>Despesas Fix</t>
        </is>
      </c>
      <c r="E9" s="15" t="inlineStr">
        <is>
          <t>Saída</t>
        </is>
      </c>
      <c r="F9" s="8" t="n">
        <v>0</v>
      </c>
      <c r="G9" s="8" t="n">
        <v>310.2</v>
      </c>
      <c r="H9" s="9">
        <f>H8+F9-G9</f>
        <v/>
      </c>
      <c r="I9" s="10" t="inlineStr">
        <is>
          <t>Carlos Mendes</t>
        </is>
      </c>
      <c r="J9" s="10" t="inlineStr">
        <is>
          <t>CEMIG Abril</t>
        </is>
      </c>
    </row>
    <row r="10" ht="18" customHeight="1">
      <c r="A10" s="11" t="n">
        <v>8</v>
      </c>
      <c r="B10" s="4" t="n">
        <v>45762</v>
      </c>
      <c r="C10" s="5" t="inlineStr">
        <is>
          <t>Venda à Vista</t>
        </is>
      </c>
      <c r="D10" s="6" t="inlineStr">
        <is>
          <t>Vendas</t>
        </is>
      </c>
      <c r="E10" s="12" t="inlineStr">
        <is>
          <t>Entrada</t>
        </is>
      </c>
      <c r="F10" s="8" t="n">
        <v>980</v>
      </c>
      <c r="G10" s="8" t="n">
        <v>0</v>
      </c>
      <c r="H10" s="13">
        <f>H9+F10-G10</f>
        <v/>
      </c>
      <c r="I10" s="14" t="inlineStr">
        <is>
          <t>Fernanda Souza</t>
        </is>
      </c>
      <c r="J10" s="14" t="inlineStr">
        <is>
          <t>PDV Loja</t>
        </is>
      </c>
    </row>
    <row r="11" ht="18" customHeight="1">
      <c r="A11" s="3" t="n">
        <v>9</v>
      </c>
      <c r="B11" s="4" t="n">
        <v>45765</v>
      </c>
      <c r="C11" s="5" t="inlineStr">
        <is>
          <t>Folha de Pagamento</t>
        </is>
      </c>
      <c r="D11" s="6" t="inlineStr">
        <is>
          <t>Pessoal</t>
        </is>
      </c>
      <c r="E11" s="15" t="inlineStr">
        <is>
          <t>Saída</t>
        </is>
      </c>
      <c r="F11" s="8" t="n">
        <v>0</v>
      </c>
      <c r="G11" s="8" t="n">
        <v>4200</v>
      </c>
      <c r="H11" s="9">
        <f>H10+F11-G11</f>
        <v/>
      </c>
      <c r="I11" s="10" t="inlineStr">
        <is>
          <t>Carlos Mendes</t>
        </is>
      </c>
      <c r="J11" s="10" t="inlineStr">
        <is>
          <t>Competência Abril</t>
        </is>
      </c>
    </row>
    <row r="12" ht="18" customHeight="1">
      <c r="A12" s="11" t="n">
        <v>10</v>
      </c>
      <c r="B12" s="4" t="n">
        <v>45769</v>
      </c>
      <c r="C12" s="5" t="inlineStr">
        <is>
          <t>Serviço de Consultoria</t>
        </is>
      </c>
      <c r="D12" s="6" t="inlineStr">
        <is>
          <t>Serviços</t>
        </is>
      </c>
      <c r="E12" s="12" t="inlineStr">
        <is>
          <t>Entrada</t>
        </is>
      </c>
      <c r="F12" s="8" t="n">
        <v>3500</v>
      </c>
      <c r="G12" s="8" t="n">
        <v>0</v>
      </c>
      <c r="H12" s="13">
        <f>H11+F12-G12</f>
        <v/>
      </c>
      <c r="I12" s="14" t="inlineStr">
        <is>
          <t>Roberto Costa</t>
        </is>
      </c>
      <c r="J12" s="14" t="inlineStr">
        <is>
          <t>Fatura 0112</t>
        </is>
      </c>
    </row>
    <row r="13" ht="20" customHeight="1">
      <c r="A13" s="16" t="inlineStr">
        <is>
          <t>TOTAIS</t>
        </is>
      </c>
      <c r="B13" s="17" t="n"/>
      <c r="C13" s="17" t="n"/>
      <c r="D13" s="17" t="n"/>
      <c r="E13" s="17" t="n"/>
      <c r="F13" s="18">
        <f>SUM(F3:F12)</f>
        <v/>
      </c>
      <c r="G13" s="18">
        <f>SUM(G3:G12)</f>
        <v/>
      </c>
      <c r="H13" s="18">
        <f>F13-G13</f>
        <v/>
      </c>
      <c r="I13" s="19" t="inlineStr"/>
      <c r="J13" s="19" t="inlineStr"/>
    </row>
  </sheetData>
  <mergeCells count="2">
    <mergeCell ref="A1:J1"/>
    <mergeCell ref="A13:E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RESUMO DO LIVRO CAIXA</t>
        </is>
      </c>
    </row>
    <row r="2" ht="20" customHeight="1">
      <c r="A2" s="2" t="inlineStr">
        <is>
          <t>Indicador</t>
        </is>
      </c>
      <c r="B2" s="2" t="inlineStr">
        <is>
          <t>Valor</t>
        </is>
      </c>
    </row>
    <row r="3" ht="18" customHeight="1">
      <c r="A3" s="20" t="inlineStr">
        <is>
          <t>Total de Entradas</t>
        </is>
      </c>
      <c r="B3" s="21">
        <f>'Livro Caixa'!F13</f>
        <v/>
      </c>
    </row>
    <row r="4" ht="18" customHeight="1">
      <c r="A4" s="22" t="inlineStr">
        <is>
          <t>Total de Saídas</t>
        </is>
      </c>
      <c r="B4" s="23">
        <f>'Livro Caixa'!G13</f>
        <v/>
      </c>
    </row>
    <row r="5" ht="18" customHeight="1">
      <c r="A5" s="20" t="inlineStr">
        <is>
          <t>Saldo Final</t>
        </is>
      </c>
      <c r="B5" s="21">
        <f>'Livro Caixa'!H13</f>
        <v/>
      </c>
    </row>
    <row r="6" ht="18" customHeight="1">
      <c r="A6" s="22" t="inlineStr">
        <is>
          <t>Nº de Entradas</t>
        </is>
      </c>
      <c r="B6" s="24">
        <f>COUNTIF('Livro Caixa'!E3:E12;"Entrada")</f>
        <v/>
      </c>
    </row>
    <row r="7" ht="18" customHeight="1">
      <c r="A7" s="20" t="inlineStr">
        <is>
          <t>Nº de Saídas</t>
        </is>
      </c>
      <c r="B7" s="25">
        <f>COUNTIF('Livro Caixa'!E3:E12;"Saída")</f>
        <v/>
      </c>
    </row>
    <row r="8" ht="18" customHeight="1">
      <c r="A8" s="22" t="inlineStr">
        <is>
          <t>Média por Entrada</t>
        </is>
      </c>
      <c r="B8" s="23">
        <f>IFERROR('Livro Caixa'!F13/COUNTIF('Livro Caixa'!E3:E12;"Entrada");0)</f>
        <v/>
      </c>
    </row>
    <row r="9" ht="18" customHeight="1">
      <c r="A9" s="20" t="inlineStr">
        <is>
          <t>Média por Saída</t>
        </is>
      </c>
      <c r="B9" s="21">
        <f>IFERROR('Livro Caixa'!G13/COUNTIF('Livro Caixa'!E3:E12;"Saída");0)</f>
        <v/>
      </c>
    </row>
    <row r="10" ht="18" customHeight="1">
      <c r="A10" s="22" t="inlineStr">
        <is>
          <t>Resultado Líquido</t>
        </is>
      </c>
      <c r="B10" s="23">
        <f>'Livro Caixa'!F13-'Livro Caixa'!G13</f>
        <v/>
      </c>
    </row>
    <row r="13" ht="22" customHeight="1">
      <c r="A13" s="26" t="inlineStr">
        <is>
          <t>RESUMO POR CATEGORIA</t>
        </is>
      </c>
    </row>
    <row r="14" ht="20" customHeight="1">
      <c r="A14" s="2" t="inlineStr">
        <is>
          <t>Categoria</t>
        </is>
      </c>
      <c r="B14" s="2" t="inlineStr">
        <is>
          <t>Entradas (R$)</t>
        </is>
      </c>
      <c r="C14" s="2" t="inlineStr">
        <is>
          <t>Saídas (R$)</t>
        </is>
      </c>
      <c r="D14" s="2" t="inlineStr">
        <is>
          <t>Saldo (R$)</t>
        </is>
      </c>
      <c r="E14" s="2" t="inlineStr">
        <is>
          <t>Qtd Lançamentos</t>
        </is>
      </c>
      <c r="F14" s="2" t="inlineStr">
        <is>
          <t>% do Total Saídas</t>
        </is>
      </c>
    </row>
    <row r="15" ht="18" customHeight="1">
      <c r="A15" s="20" t="inlineStr">
        <is>
          <t>Vendas</t>
        </is>
      </c>
      <c r="B15" s="21">
        <f>SUMPRODUCT(('Livro Caixa'!D3:D12="Vendas")*('Livro Caixa'!E3:E12="Entrada")*'Livro Caixa'!F3:F12)</f>
        <v/>
      </c>
      <c r="C15" s="21">
        <f>SUMPRODUCT(('Livro Caixa'!D3:D12="Vendas")*('Livro Caixa'!E3:E12="Saída")*'Livro Caixa'!G3:G12)</f>
        <v/>
      </c>
      <c r="D15" s="9">
        <f>B15-C15</f>
        <v/>
      </c>
      <c r="E15" s="3">
        <f>COUNTIF('Livro Caixa'!D3:D12;"Vendas")</f>
        <v/>
      </c>
      <c r="F15" s="27">
        <f>IFERROR(C15/'Livro Caixa'!G13;0)</f>
        <v/>
      </c>
    </row>
    <row r="16" ht="18" customHeight="1">
      <c r="A16" s="22" t="inlineStr">
        <is>
          <t>Serviços</t>
        </is>
      </c>
      <c r="B16" s="23">
        <f>SUMPRODUCT(('Livro Caixa'!D3:D12="Serviços")*('Livro Caixa'!E3:E12="Entrada")*'Livro Caixa'!F3:F12)</f>
        <v/>
      </c>
      <c r="C16" s="23">
        <f>SUMPRODUCT(('Livro Caixa'!D3:D12="Serviços")*('Livro Caixa'!E3:E12="Saída")*'Livro Caixa'!G3:G12)</f>
        <v/>
      </c>
      <c r="D16" s="13">
        <f>B16-C16</f>
        <v/>
      </c>
      <c r="E16" s="11">
        <f>COUNTIF('Livro Caixa'!D3:D12;"Serviços")</f>
        <v/>
      </c>
      <c r="F16" s="28">
        <f>IFERROR(C16/'Livro Caixa'!G13;0)</f>
        <v/>
      </c>
    </row>
    <row r="17" ht="18" customHeight="1">
      <c r="A17" s="20" t="inlineStr">
        <is>
          <t>Saldo</t>
        </is>
      </c>
      <c r="B17" s="21">
        <f>SUMPRODUCT(('Livro Caixa'!D3:D12="Saldo")*('Livro Caixa'!E3:E12="Entrada")*'Livro Caixa'!F3:F12)</f>
        <v/>
      </c>
      <c r="C17" s="21">
        <f>SUMPRODUCT(('Livro Caixa'!D3:D12="Saldo")*('Livro Caixa'!E3:E12="Saída")*'Livro Caixa'!G3:G12)</f>
        <v/>
      </c>
      <c r="D17" s="9">
        <f>B17-C17</f>
        <v/>
      </c>
      <c r="E17" s="3">
        <f>COUNTIF('Livro Caixa'!D3:D12;"Saldo")</f>
        <v/>
      </c>
      <c r="F17" s="27">
        <f>IFERROR(C17/'Livro Caixa'!G13;0)</f>
        <v/>
      </c>
    </row>
    <row r="18" ht="18" customHeight="1">
      <c r="A18" s="22" t="inlineStr">
        <is>
          <t>Aluguel</t>
        </is>
      </c>
      <c r="B18" s="23">
        <f>SUMPRODUCT(('Livro Caixa'!D3:D12="Aluguel")*('Livro Caixa'!E3:E12="Entrada")*'Livro Caixa'!F3:F12)</f>
        <v/>
      </c>
      <c r="C18" s="23">
        <f>SUMPRODUCT(('Livro Caixa'!D3:D12="Aluguel")*('Livro Caixa'!E3:E12="Saída")*'Livro Caixa'!G3:G12)</f>
        <v/>
      </c>
      <c r="D18" s="13">
        <f>B18-C18</f>
        <v/>
      </c>
      <c r="E18" s="11">
        <f>COUNTIF('Livro Caixa'!D3:D12;"Aluguel")</f>
        <v/>
      </c>
      <c r="F18" s="28">
        <f>IFERROR(C18/'Livro Caixa'!G13;0)</f>
        <v/>
      </c>
    </row>
    <row r="19" ht="18" customHeight="1">
      <c r="A19" s="20" t="inlineStr">
        <is>
          <t>Materiais</t>
        </is>
      </c>
      <c r="B19" s="21">
        <f>SUMPRODUCT(('Livro Caixa'!D3:D12="Materiais")*('Livro Caixa'!E3:E12="Entrada")*'Livro Caixa'!F3:F12)</f>
        <v/>
      </c>
      <c r="C19" s="21">
        <f>SUMPRODUCT(('Livro Caixa'!D3:D12="Materiais")*('Livro Caixa'!E3:E12="Saída")*'Livro Caixa'!G3:G12)</f>
        <v/>
      </c>
      <c r="D19" s="9">
        <f>B19-C19</f>
        <v/>
      </c>
      <c r="E19" s="3">
        <f>COUNTIF('Livro Caixa'!D3:D12;"Materiais")</f>
        <v/>
      </c>
      <c r="F19" s="27">
        <f>IFERROR(C19/'Livro Caixa'!G13;0)</f>
        <v/>
      </c>
    </row>
    <row r="20" ht="18" customHeight="1">
      <c r="A20" s="22" t="inlineStr">
        <is>
          <t>Despesas Fix</t>
        </is>
      </c>
      <c r="B20" s="23">
        <f>SUMPRODUCT(('Livro Caixa'!D3:D12="Despesas Fix")*('Livro Caixa'!E3:E12="Entrada")*'Livro Caixa'!F3:F12)</f>
        <v/>
      </c>
      <c r="C20" s="23">
        <f>SUMPRODUCT(('Livro Caixa'!D3:D12="Despesas Fix")*('Livro Caixa'!E3:E12="Saída")*'Livro Caixa'!G3:G12)</f>
        <v/>
      </c>
      <c r="D20" s="13">
        <f>B20-C20</f>
        <v/>
      </c>
      <c r="E20" s="11">
        <f>COUNTIF('Livro Caixa'!D3:D12;"Despesas Fix")</f>
        <v/>
      </c>
      <c r="F20" s="28">
        <f>IFERROR(C20/'Livro Caixa'!G13;0)</f>
        <v/>
      </c>
    </row>
    <row r="21" ht="18" customHeight="1">
      <c r="A21" s="20" t="inlineStr">
        <is>
          <t>Pessoal</t>
        </is>
      </c>
      <c r="B21" s="21">
        <f>SUMPRODUCT(('Livro Caixa'!D3:D12="Pessoal")*('Livro Caixa'!E3:E12="Entrada")*'Livro Caixa'!F3:F12)</f>
        <v/>
      </c>
      <c r="C21" s="21">
        <f>SUMPRODUCT(('Livro Caixa'!D3:D12="Pessoal")*('Livro Caixa'!E3:E12="Saída")*'Livro Caixa'!G3:G12)</f>
        <v/>
      </c>
      <c r="D21" s="9">
        <f>B21-C21</f>
        <v/>
      </c>
      <c r="E21" s="3">
        <f>COUNTIF('Livro Caixa'!D3:D12;"Pessoal")</f>
        <v/>
      </c>
      <c r="F21" s="27">
        <f>IFERROR(C21/'Livro Caixa'!G13;0)</f>
        <v/>
      </c>
    </row>
    <row r="22" ht="20" customHeight="1">
      <c r="A22" s="16" t="inlineStr">
        <is>
          <t>TOTAL</t>
        </is>
      </c>
      <c r="B22" s="18">
        <f>SUM(B15:B21)</f>
        <v/>
      </c>
      <c r="C22" s="18">
        <f>SUM(C15:C21)</f>
        <v/>
      </c>
      <c r="D22" s="18">
        <f>B22-C22</f>
        <v/>
      </c>
      <c r="E22" s="16">
        <f>SUM(E15:E21)</f>
        <v/>
      </c>
      <c r="F22" s="29" t="inlineStr">
        <is>
          <t>100,00%</t>
        </is>
      </c>
    </row>
  </sheetData>
  <mergeCells count="2">
    <mergeCell ref="A1:F1"/>
    <mergeCell ref="A13:F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4" customWidth="1" min="2" max="2"/>
    <col width="55" customWidth="1" min="3" max="3"/>
    <col width="38" customWidth="1" min="4" max="4"/>
  </cols>
  <sheetData>
    <row r="1" ht="30" customHeight="1">
      <c r="A1" s="1" t="inlineStr">
        <is>
          <t>INSTRUÇÕES DE USO — LIVRO CAIXA</t>
        </is>
      </c>
    </row>
    <row r="2" ht="20" customHeight="1">
      <c r="A2" s="2" t="inlineStr">
        <is>
          <t>Seção</t>
        </is>
      </c>
      <c r="B2" s="2" t="inlineStr">
        <is>
          <t>Campo / Coluna</t>
        </is>
      </c>
      <c r="C2" s="2" t="inlineStr">
        <is>
          <t>Descrição</t>
        </is>
      </c>
      <c r="D2" s="2" t="inlineStr">
        <is>
          <t>Observações</t>
        </is>
      </c>
    </row>
    <row r="3" ht="18" customHeight="1">
      <c r="A3" s="20" t="inlineStr">
        <is>
          <t>Livro Caixa</t>
        </is>
      </c>
      <c r="B3" s="10" t="inlineStr">
        <is>
          <t>Nº</t>
        </is>
      </c>
      <c r="C3" s="10" t="inlineStr">
        <is>
          <t>Número sequencial do lançamento.</t>
        </is>
      </c>
      <c r="D3" s="10" t="inlineStr">
        <is>
          <t>Preencha em ordem crescente.</t>
        </is>
      </c>
    </row>
    <row r="4" ht="18" customHeight="1">
      <c r="A4" s="22" t="inlineStr">
        <is>
          <t>Livro Caixa</t>
        </is>
      </c>
      <c r="B4" s="14" t="inlineStr">
        <is>
          <t>Data</t>
        </is>
      </c>
      <c r="C4" s="14" t="inlineStr">
        <is>
          <t>Data do lançamento no formato DD/MM/AAAA.</t>
        </is>
      </c>
      <c r="D4" s="14" t="inlineStr">
        <is>
          <t>Células em amarelo = editáveis.</t>
        </is>
      </c>
    </row>
    <row r="5" ht="18" customHeight="1">
      <c r="A5" s="20" t="inlineStr">
        <is>
          <t>Livro Caixa</t>
        </is>
      </c>
      <c r="B5" s="10" t="inlineStr">
        <is>
          <t>Descrição</t>
        </is>
      </c>
      <c r="C5" s="10" t="inlineStr">
        <is>
          <t>Descreva o lançamento de forma clara e objetiva.</t>
        </is>
      </c>
      <c r="D5" s="10" t="inlineStr">
        <is>
          <t>Ex.: Venda de Produtos, Aluguel.</t>
        </is>
      </c>
    </row>
    <row r="6" ht="18" customHeight="1">
      <c r="A6" s="22" t="inlineStr">
        <is>
          <t>Livro Caixa</t>
        </is>
      </c>
      <c r="B6" s="14" t="inlineStr">
        <is>
          <t>Categoria</t>
        </is>
      </c>
      <c r="C6" s="14" t="inlineStr">
        <is>
          <t>Classifique o lançamento por categoria.</t>
        </is>
      </c>
      <c r="D6" s="14" t="inlineStr">
        <is>
          <t>Ex.: Vendas, Pessoal, Aluguel.</t>
        </is>
      </c>
    </row>
    <row r="7" ht="18" customHeight="1">
      <c r="A7" s="20" t="inlineStr">
        <is>
          <t>Livro Caixa</t>
        </is>
      </c>
      <c r="B7" s="10" t="inlineStr">
        <is>
          <t>Tipo</t>
        </is>
      </c>
      <c r="C7" s="10" t="inlineStr">
        <is>
          <t>Informe 'Entrada' ou 'Saída'.</t>
        </is>
      </c>
      <c r="D7" s="10" t="inlineStr">
        <is>
          <t>Entradas: verde. Saídas: vermelho.</t>
        </is>
      </c>
    </row>
    <row r="8" ht="18" customHeight="1">
      <c r="A8" s="22" t="inlineStr">
        <is>
          <t>Livro Caixa</t>
        </is>
      </c>
      <c r="B8" s="14" t="inlineStr">
        <is>
          <t>Entrada (R$)</t>
        </is>
      </c>
      <c r="C8" s="14" t="inlineStr">
        <is>
          <t>Valor recebido/creditado no caixa.</t>
        </is>
      </c>
      <c r="D8" s="14" t="inlineStr">
        <is>
          <t>Deixe 0,00 se não houver entrada.</t>
        </is>
      </c>
    </row>
    <row r="9" ht="18" customHeight="1">
      <c r="A9" s="20" t="inlineStr">
        <is>
          <t>Livro Caixa</t>
        </is>
      </c>
      <c r="B9" s="10" t="inlineStr">
        <is>
          <t>Saída (R$)</t>
        </is>
      </c>
      <c r="C9" s="10" t="inlineStr">
        <is>
          <t>Valor pago/debitado do caixa.</t>
        </is>
      </c>
      <c r="D9" s="10" t="inlineStr">
        <is>
          <t>Deixe 0,00 se não houver saída.</t>
        </is>
      </c>
    </row>
    <row r="10" ht="18" customHeight="1">
      <c r="A10" s="22" t="inlineStr">
        <is>
          <t>Livro Caixa</t>
        </is>
      </c>
      <c r="B10" s="14" t="inlineStr">
        <is>
          <t>Saldo Acumulado (R$)</t>
        </is>
      </c>
      <c r="C10" s="14" t="inlineStr">
        <is>
          <t>Calculado automaticamente: saldo anterior + entradas - saídas.</t>
        </is>
      </c>
      <c r="D10" s="14" t="inlineStr">
        <is>
          <t>NÃO edite esta coluna.</t>
        </is>
      </c>
    </row>
    <row r="11" ht="18" customHeight="1">
      <c r="A11" s="20" t="inlineStr">
        <is>
          <t>Livro Caixa</t>
        </is>
      </c>
      <c r="B11" s="10" t="inlineStr">
        <is>
          <t>Responsável</t>
        </is>
      </c>
      <c r="C11" s="10" t="inlineStr">
        <is>
          <t>Nome do responsável pelo lançamento.</t>
        </is>
      </c>
      <c r="D11" s="10" t="inlineStr"/>
    </row>
    <row r="12" ht="18" customHeight="1">
      <c r="A12" s="22" t="inlineStr">
        <is>
          <t>Livro Caixa</t>
        </is>
      </c>
      <c r="B12" s="14" t="inlineStr">
        <is>
          <t>Observação</t>
        </is>
      </c>
      <c r="C12" s="14" t="inlineStr">
        <is>
          <t>Campo livre para notas adicionais.</t>
        </is>
      </c>
      <c r="D12" s="14" t="inlineStr">
        <is>
          <t>Ex.: nº da nota fiscal.</t>
        </is>
      </c>
    </row>
    <row r="13" ht="18" customHeight="1">
      <c r="A13" s="20" t="inlineStr">
        <is>
          <t>Resumo</t>
        </is>
      </c>
      <c r="B13" s="10" t="inlineStr">
        <is>
          <t>Indicadores (KPIs)</t>
        </is>
      </c>
      <c r="C13" s="10" t="inlineStr">
        <is>
          <t>Totais de entradas, saídas e saldo calculados automaticamente.</t>
        </is>
      </c>
      <c r="D13" s="10" t="inlineStr">
        <is>
          <t>Não edite esta aba.</t>
        </is>
      </c>
    </row>
    <row r="14" ht="18" customHeight="1">
      <c r="A14" s="22" t="inlineStr">
        <is>
          <t>Resumo</t>
        </is>
      </c>
      <c r="B14" s="14" t="inlineStr">
        <is>
          <t>Resumo por Categoria</t>
        </is>
      </c>
      <c r="C14" s="14" t="inlineStr">
        <is>
          <t>Agrupa entradas e saídas por categoria.</t>
        </is>
      </c>
      <c r="D14" s="14" t="inlineStr">
        <is>
          <t>Atualiza automaticamente.</t>
        </is>
      </c>
    </row>
    <row r="15" ht="18" customHeight="1">
      <c r="A15" s="20" t="inlineStr">
        <is>
          <t>Geral</t>
        </is>
      </c>
      <c r="B15" s="10" t="inlineStr">
        <is>
          <t>Células Amarelas</t>
        </is>
      </c>
      <c r="C15" s="10" t="inlineStr">
        <is>
          <t>Indicam campos editáveis pelo usuário.</t>
        </is>
      </c>
      <c r="D15" s="10" t="inlineStr">
        <is>
          <t>Demais células têm fórmulas.</t>
        </is>
      </c>
    </row>
    <row r="16" ht="18" customHeight="1">
      <c r="A16" s="22" t="inlineStr">
        <is>
          <t>Geral</t>
        </is>
      </c>
      <c r="B16" s="14" t="inlineStr">
        <is>
          <t>Adicionar Linhas</t>
        </is>
      </c>
      <c r="C16" s="14" t="inlineStr">
        <is>
          <t>Copie o formato de uma linha existente e insira abaixo.</t>
        </is>
      </c>
      <c r="D16" s="14" t="inlineStr">
        <is>
          <t>Ajuste as fórmulas de saldo.</t>
        </is>
      </c>
    </row>
    <row r="17" ht="18" customHeight="1">
      <c r="A17" s="20" t="inlineStr">
        <is>
          <t>Geral</t>
        </is>
      </c>
      <c r="B17" s="10" t="inlineStr">
        <is>
          <t>Moeda</t>
        </is>
      </c>
      <c r="C17" s="10" t="inlineStr">
        <is>
          <t>Todos os valores estão em Reais (R$).</t>
        </is>
      </c>
      <c r="D17" s="10" t="inlineStr">
        <is>
          <t>Formato: R$ 1.234,56.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2026-05-24T09:40:58Z</dcterms:created>
  <dcterms:modified xmlns:dcterms="http://purl.org/dc/terms/" xmlns:xsi="http://www.w3.org/2001/XMLSchema-instance" xsi:type="dcterms:W3CDTF">2026-05-24T09:40:58Z</dcterms:modified>
</cp:coreProperties>
</file>