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adimplência" sheetId="1" state="visible" r:id="rId1"/>
    <sheet xmlns:r="http://schemas.openxmlformats.org/officeDocument/2006/relationships" name="Tabelas" sheetId="2" state="visible" r:id="rId2"/>
    <sheet xmlns:r="http://schemas.openxmlformats.org/officeDocument/2006/relationships" name="Dashboard" sheetId="3" state="visible" r:id="rId3"/>
    <sheet xmlns:r="http://schemas.openxmlformats.org/officeDocument/2006/relationships" name="Instruçõ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yyyy-mm-dd"/>
    <numFmt numFmtId="165" formatCode="DD/MM/YYYY"/>
    <numFmt numFmtId="166" formatCode="R$ #,##0.00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0F766E"/>
      <sz val="14"/>
    </font>
    <font>
      <name val="Calibri"/>
      <b val="1"/>
      <color rgb="00FFFFFF"/>
      <sz val="16"/>
    </font>
    <font>
      <name val="Calibri"/>
      <b val="1"/>
      <color rgb="0064748B"/>
      <sz val="9"/>
    </font>
    <font>
      <name val="Calibri"/>
      <b val="1"/>
      <color rgb="000F766E"/>
      <sz val="18"/>
    </font>
    <font>
      <name val="Calibri"/>
      <b val="1"/>
      <color rgb="0014B8A6"/>
      <sz val="18"/>
    </font>
    <font>
      <name val="Calibri"/>
      <b val="1"/>
      <color rgb="00DC2626"/>
      <sz val="18"/>
    </font>
    <font>
      <name val="Calibri"/>
      <b val="1"/>
      <color rgb="00D97706"/>
      <sz val="18"/>
    </font>
    <font>
      <name val="Calibri"/>
      <b val="1"/>
      <color rgb="0022C55E"/>
      <sz val="18"/>
    </font>
    <font>
      <name val="Calibri"/>
      <b val="1"/>
      <color rgb="00FFFFFF"/>
      <sz val="14"/>
    </font>
    <font>
      <name val="Calibri"/>
      <i val="1"/>
      <color rgb="0064748B"/>
      <sz val="9"/>
    </font>
  </fonts>
  <fills count="8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F0FDFA"/>
      </patternFill>
    </fill>
    <fill>
      <patternFill patternType="solid">
        <fgColor rgb="00FFFFFF"/>
      </patternFill>
    </fill>
    <fill>
      <patternFill patternType="solid">
        <fgColor rgb="00FFFBEB"/>
      </patternFill>
    </fill>
    <fill>
      <patternFill patternType="solid">
        <fgColor rgb="0014B8A6"/>
      </patternFill>
    </fill>
    <fill>
      <patternFill patternType="solid">
        <fgColor rgb="00F8FAFC"/>
      </patternFill>
    </fill>
  </fills>
  <borders count="2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0F766E"/>
      </left>
      <right style="medium">
        <color rgb="000F766E"/>
      </right>
      <top style="medium">
        <color rgb="000F766E"/>
      </top>
      <bottom style="medium">
        <color rgb="000F766E"/>
      </bottom>
    </border>
    <border>
      <left/>
      <right/>
      <top style="medium">
        <color rgb="000F766E"/>
      </top>
      <bottom/>
      <diagonal/>
    </border>
    <border>
      <left/>
      <right style="medium">
        <color rgb="000F766E"/>
      </right>
      <top style="medium">
        <color rgb="000F766E"/>
      </top>
      <bottom/>
      <diagonal/>
    </border>
    <border>
      <left/>
      <right style="medium">
        <color rgb="000F766E"/>
      </right>
      <top style="medium">
        <color rgb="000F766E"/>
      </top>
      <bottom style="medium">
        <color rgb="000F766E"/>
      </bottom>
      <diagonal/>
    </border>
    <border>
      <left style="medium">
        <color rgb="0014B8A6"/>
      </left>
      <right style="medium">
        <color rgb="0014B8A6"/>
      </right>
      <top style="medium">
        <color rgb="0014B8A6"/>
      </top>
      <bottom style="medium">
        <color rgb="0014B8A6"/>
      </bottom>
    </border>
    <border>
      <left/>
      <right/>
      <top style="medium">
        <color rgb="0014B8A6"/>
      </top>
      <bottom/>
      <diagonal/>
    </border>
    <border>
      <left/>
      <right style="medium">
        <color rgb="0014B8A6"/>
      </right>
      <top style="medium">
        <color rgb="0014B8A6"/>
      </top>
      <bottom/>
      <diagonal/>
    </border>
    <border>
      <left/>
      <right style="medium">
        <color rgb="0014B8A6"/>
      </right>
      <top style="medium">
        <color rgb="0014B8A6"/>
      </top>
      <bottom style="medium">
        <color rgb="0014B8A6"/>
      </bottom>
      <diagonal/>
    </border>
    <border>
      <left style="medium">
        <color rgb="00DC2626"/>
      </left>
      <right style="medium">
        <color rgb="00DC2626"/>
      </right>
      <top style="medium">
        <color rgb="00DC2626"/>
      </top>
      <bottom style="medium">
        <color rgb="00DC2626"/>
      </bottom>
    </border>
    <border>
      <left/>
      <right/>
      <top style="medium">
        <color rgb="00DC2626"/>
      </top>
      <bottom/>
      <diagonal/>
    </border>
    <border>
      <left/>
      <right style="medium">
        <color rgb="00DC2626"/>
      </right>
      <top style="medium">
        <color rgb="00DC2626"/>
      </top>
      <bottom/>
      <diagonal/>
    </border>
    <border>
      <left/>
      <right style="medium">
        <color rgb="00DC2626"/>
      </right>
      <top style="medium">
        <color rgb="00DC2626"/>
      </top>
      <bottom style="medium">
        <color rgb="00DC2626"/>
      </bottom>
      <diagonal/>
    </border>
    <border>
      <left style="medium">
        <color rgb="00D97706"/>
      </left>
      <right style="medium">
        <color rgb="00D97706"/>
      </right>
      <top style="medium">
        <color rgb="00D97706"/>
      </top>
      <bottom style="medium">
        <color rgb="00D97706"/>
      </bottom>
    </border>
    <border>
      <left/>
      <right/>
      <top style="medium">
        <color rgb="00D97706"/>
      </top>
      <bottom/>
      <diagonal/>
    </border>
    <border>
      <left/>
      <right style="medium">
        <color rgb="00D97706"/>
      </right>
      <top style="medium">
        <color rgb="00D97706"/>
      </top>
      <bottom/>
      <diagonal/>
    </border>
    <border>
      <left/>
      <right style="medium">
        <color rgb="00D97706"/>
      </right>
      <top style="medium">
        <color rgb="00D97706"/>
      </top>
      <bottom style="medium">
        <color rgb="00D97706"/>
      </bottom>
      <diagonal/>
    </border>
    <border>
      <left style="medium">
        <color rgb="0022C55E"/>
      </left>
      <right style="medium">
        <color rgb="0022C55E"/>
      </right>
      <top style="medium">
        <color rgb="0022C55E"/>
      </top>
      <bottom style="medium">
        <color rgb="0022C55E"/>
      </bottom>
    </border>
    <border>
      <left/>
      <right/>
      <top style="medium">
        <color rgb="0022C55E"/>
      </top>
      <bottom/>
      <diagonal/>
    </border>
    <border>
      <left/>
      <right style="medium">
        <color rgb="0022C55E"/>
      </right>
      <top style="medium">
        <color rgb="0022C55E"/>
      </top>
      <bottom/>
      <diagonal/>
    </border>
    <border>
      <left/>
      <right style="medium">
        <color rgb="0022C55E"/>
      </right>
      <top style="medium">
        <color rgb="0022C55E"/>
      </top>
      <bottom style="medium">
        <color rgb="0022C55E"/>
      </bottom>
      <diagonal/>
    </border>
  </borders>
  <cellStyleXfs count="1">
    <xf numFmtId="0" fontId="0" fillId="0" borderId="0"/>
  </cellStyleXfs>
  <cellXfs count="39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165" fontId="2" fillId="3" borderId="1" applyAlignment="1" pivotButton="0" quotePrefix="0" xfId="0">
      <alignment horizontal="center" vertical="center"/>
    </xf>
    <xf numFmtId="166" fontId="2" fillId="5" borderId="1" applyAlignment="1" pivotButton="0" quotePrefix="0" xfId="0">
      <alignment horizontal="right" vertical="center"/>
    </xf>
    <xf numFmtId="165" fontId="2" fillId="5" borderId="1" applyAlignment="1" pivotButton="0" quotePrefix="0" xfId="0">
      <alignment horizontal="center" vertical="center"/>
    </xf>
    <xf numFmtId="3" fontId="2" fillId="3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center" vertical="center"/>
    </xf>
    <xf numFmtId="10" fontId="2" fillId="3" borderId="1" applyAlignment="1" pivotButton="0" quotePrefix="0" xfId="0">
      <alignment horizontal="center" vertical="center"/>
    </xf>
    <xf numFmtId="166" fontId="2" fillId="3" borderId="1" applyAlignment="1" pivotButton="0" quotePrefix="0" xfId="0">
      <alignment horizontal="right" vertical="center"/>
    </xf>
    <xf numFmtId="0" fontId="2" fillId="5" borderId="1" applyAlignment="1" pivotButton="0" quotePrefix="0" xfId="0">
      <alignment horizontal="left" vertical="center"/>
    </xf>
    <xf numFmtId="0" fontId="2" fillId="4" borderId="1" applyAlignment="1" pivotButton="0" quotePrefix="0" xfId="0">
      <alignment horizontal="left" vertical="center"/>
    </xf>
    <xf numFmtId="165" fontId="2" fillId="4" borderId="1" applyAlignment="1" pivotButton="0" quotePrefix="0" xfId="0">
      <alignment horizontal="center" vertical="center"/>
    </xf>
    <xf numFmtId="3" fontId="2" fillId="4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/>
    </xf>
    <xf numFmtId="10" fontId="2" fillId="4" borderId="1" applyAlignment="1" pivotButton="0" quotePrefix="0" xfId="0">
      <alignment horizontal="center" vertical="center"/>
    </xf>
    <xf numFmtId="166" fontId="2" fillId="4" borderId="1" applyAlignment="1" pivotButton="0" quotePrefix="0" xfId="0">
      <alignment horizontal="right" vertical="center"/>
    </xf>
    <xf numFmtId="0" fontId="3" fillId="6" borderId="1" applyAlignment="1" pivotButton="0" quotePrefix="0" xfId="0">
      <alignment horizontal="left" vertical="center"/>
    </xf>
    <xf numFmtId="0" fontId="3" fillId="6" borderId="1" applyAlignment="1" pivotButton="0" quotePrefix="0" xfId="0">
      <alignment horizontal="right" vertical="center"/>
    </xf>
    <xf numFmtId="166" fontId="3" fillId="6" borderId="1" applyAlignment="1" pivotButton="0" quotePrefix="0" xfId="0">
      <alignment horizontal="right" vertical="center"/>
    </xf>
    <xf numFmtId="0" fontId="5" fillId="2" borderId="0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vertical="center"/>
    </xf>
    <xf numFmtId="166" fontId="7" fillId="7" borderId="2" applyAlignment="1" pivotButton="0" quotePrefix="0" xfId="0">
      <alignment horizontal="center" vertical="center"/>
    </xf>
    <xf numFmtId="0" fontId="0" fillId="0" borderId="5" pivotButton="0" quotePrefix="0" xfId="0"/>
    <xf numFmtId="166" fontId="8" fillId="7" borderId="6" applyAlignment="1" pivotButton="0" quotePrefix="0" xfId="0">
      <alignment horizontal="center" vertical="center"/>
    </xf>
    <xf numFmtId="0" fontId="0" fillId="0" borderId="9" pivotButton="0" quotePrefix="0" xfId="0"/>
    <xf numFmtId="166" fontId="9" fillId="7" borderId="10" applyAlignment="1" pivotButton="0" quotePrefix="0" xfId="0">
      <alignment horizontal="center" vertical="center"/>
    </xf>
    <xf numFmtId="0" fontId="0" fillId="0" borderId="13" pivotButton="0" quotePrefix="0" xfId="0"/>
    <xf numFmtId="166" fontId="10" fillId="7" borderId="14" applyAlignment="1" pivotButton="0" quotePrefix="0" xfId="0">
      <alignment horizontal="center" vertical="center"/>
    </xf>
    <xf numFmtId="0" fontId="0" fillId="0" borderId="17" pivotButton="0" quotePrefix="0" xfId="0"/>
    <xf numFmtId="3" fontId="9" fillId="7" borderId="10" applyAlignment="1" pivotButton="0" quotePrefix="0" xfId="0">
      <alignment horizontal="center" vertical="center"/>
    </xf>
    <xf numFmtId="3" fontId="11" fillId="7" borderId="18" applyAlignment="1" pivotButton="0" quotePrefix="0" xfId="0">
      <alignment horizontal="center" vertical="center"/>
    </xf>
    <xf numFmtId="0" fontId="0" fillId="0" borderId="21" pivotButton="0" quotePrefix="0" xfId="0"/>
    <xf numFmtId="0" fontId="12" fillId="2" borderId="0" applyAlignment="1" pivotButton="0" quotePrefix="0" xfId="0">
      <alignment horizontal="center" vertical="center"/>
    </xf>
    <xf numFmtId="0" fontId="1" fillId="2" borderId="1" applyAlignment="1" pivotButton="0" quotePrefix="0" xfId="0">
      <alignment horizontal="left" vertical="center"/>
    </xf>
    <xf numFmtId="0" fontId="1" fillId="2" borderId="1" applyAlignment="1" pivotButton="0" quotePrefix="0" xfId="0">
      <alignment horizontal="left" vertical="center" wrapText="1"/>
    </xf>
    <xf numFmtId="0" fontId="2" fillId="4" borderId="1" applyAlignment="1" pivotButton="0" quotePrefix="0" xfId="0">
      <alignment horizontal="left" vertical="center" wrapText="1"/>
    </xf>
    <xf numFmtId="0" fontId="2" fillId="3" borderId="1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left" vertical="center"/>
    </xf>
  </cellXfs>
  <cellStyles count="1">
    <cellStyle name="Normal" xfId="0" builtinId="0" hidden="0"/>
  </cellStyles>
  <dxfs count="2">
    <dxf>
      <font>
        <name val="Calibri"/>
        <b val="1"/>
        <color rgb="00DC2626"/>
        <sz val="10"/>
      </font>
      <fill>
        <patternFill patternType="solid">
          <fgColor rgb="00FEE2E2"/>
        </patternFill>
      </fill>
    </dxf>
    <dxf>
      <font>
        <name val="Calibri"/>
        <b val="1"/>
        <color rgb="00166534"/>
        <sz val="10"/>
      </font>
      <fill>
        <patternFill patternType="solid">
          <fgColor rgb="00DCFCE7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Distribuição por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'Dashboard'!B7</f>
            </strRef>
          </tx>
          <spPr>
            <a:ln xmlns:a="http://schemas.openxmlformats.org/drawingml/2006/main">
              <a:solidFill>
                <a:srgbClr val="FFFFFF"/>
              </a:solidFill>
              <a:prstDash val="solid"/>
            </a:ln>
          </spPr>
          <cat>
            <numRef>
              <f>'Dashboard'!$A$8:$A$10</f>
            </numRef>
          </cat>
          <val>
            <numRef>
              <f>'Dashboard'!$B$8:$B$10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Saldo em Aberto por Faixa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'Dashboard'!F7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'Dashboard'!$D$8:$D$12</f>
            </numRef>
          </cat>
          <val>
            <numRef>
              <f>'Dashboard'!$F$8:$F$12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Faixa de Atraso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R$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0</col>
      <colOff>0</colOff>
      <row>12</row>
      <rowOff>0</rowOff>
    </from>
    <ext cx="432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5</col>
      <colOff>0</colOff>
      <row>12</row>
      <rowOff>0</rowOff>
    </from>
    <ext cx="576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X1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26" customWidth="1" min="2" max="2"/>
    <col width="18" customWidth="1" min="3" max="3"/>
    <col width="18" customWidth="1" min="4" max="4"/>
    <col width="8" customWidth="1" min="5" max="5"/>
    <col width="12" customWidth="1" min="6" max="6"/>
    <col width="14" customWidth="1" min="7" max="7"/>
    <col width="14" customWidth="1" min="8" max="8"/>
    <col width="14" customWidth="1" min="9" max="9"/>
    <col width="20" customWidth="1" min="10" max="10"/>
    <col width="18" customWidth="1" min="11" max="11"/>
    <col width="18" customWidth="1" min="12" max="12"/>
    <col width="14" customWidth="1" min="13" max="13"/>
    <col width="14" customWidth="1" min="14" max="14"/>
    <col width="12" customWidth="1" min="15" max="15"/>
    <col width="10" customWidth="1" min="16" max="16"/>
    <col width="14" customWidth="1" min="17" max="17"/>
    <col width="14" customWidth="1" min="18" max="18"/>
    <col width="12" customWidth="1" min="19" max="19"/>
    <col width="22" customWidth="1" min="20" max="20"/>
    <col width="22" customWidth="1" min="21" max="21"/>
    <col width="22" customWidth="1" min="22" max="22"/>
    <col width="14" customWidth="1" min="23" max="23"/>
    <col width="28" customWidth="1" min="24" max="24"/>
  </cols>
  <sheetData>
    <row r="1" ht="30" customHeight="1">
      <c r="A1" s="1" t="inlineStr">
        <is>
          <t>ID Título</t>
        </is>
      </c>
      <c r="B1" s="1" t="inlineStr">
        <is>
          <t>Cliente</t>
        </is>
      </c>
      <c r="C1" s="1" t="inlineStr">
        <is>
          <t>CPF/CNPJ</t>
        </is>
      </c>
      <c r="D1" s="1" t="inlineStr">
        <is>
          <t>Cidade/UF</t>
        </is>
      </c>
      <c r="E1" s="1" t="inlineStr">
        <is>
          <t>Canal</t>
        </is>
      </c>
      <c r="F1" s="1" t="inlineStr">
        <is>
          <t>Documento</t>
        </is>
      </c>
      <c r="G1" s="1" t="inlineStr">
        <is>
          <t>Nº Doc</t>
        </is>
      </c>
      <c r="H1" s="1" t="inlineStr">
        <is>
          <t>Emissão</t>
        </is>
      </c>
      <c r="I1" s="1" t="inlineStr">
        <is>
          <t>Vencimento</t>
        </is>
      </c>
      <c r="J1" s="1" t="inlineStr">
        <is>
          <t>Valor Original (R$)</t>
        </is>
      </c>
      <c r="K1" s="1" t="inlineStr">
        <is>
          <t>Data Pagamento</t>
        </is>
      </c>
      <c r="L1" s="1" t="inlineStr">
        <is>
          <t>Valor Pago (R$)</t>
        </is>
      </c>
      <c r="M1" s="1" t="inlineStr">
        <is>
          <t>Dias em Atraso</t>
        </is>
      </c>
      <c r="N1" s="1" t="inlineStr">
        <is>
          <t>Faixa de Atraso</t>
        </is>
      </c>
      <c r="O1" s="1" t="inlineStr">
        <is>
          <t>Status</t>
        </is>
      </c>
      <c r="P1" s="1" t="inlineStr">
        <is>
          <t>Multa %</t>
        </is>
      </c>
      <c r="Q1" s="1" t="inlineStr">
        <is>
          <t>Juros % a.m.</t>
        </is>
      </c>
      <c r="R1" s="1" t="inlineStr">
        <is>
          <t>Multa (R$)</t>
        </is>
      </c>
      <c r="S1" s="1" t="inlineStr">
        <is>
          <t>Juros (R$)</t>
        </is>
      </c>
      <c r="T1" s="1" t="inlineStr">
        <is>
          <t>Total Atualizado (R$)</t>
        </is>
      </c>
      <c r="U1" s="1" t="inlineStr">
        <is>
          <t>Saldo em Aberto (R$)</t>
        </is>
      </c>
      <c r="V1" s="1" t="inlineStr">
        <is>
          <t>Responsável Cobrança</t>
        </is>
      </c>
      <c r="W1" s="1" t="inlineStr">
        <is>
          <t>Próxima Ação</t>
        </is>
      </c>
      <c r="X1" s="1" t="inlineStr">
        <is>
          <t>Observações</t>
        </is>
      </c>
    </row>
    <row r="2">
      <c r="A2" s="2" t="inlineStr">
        <is>
          <t>TIT-2026-001</t>
        </is>
      </c>
      <c r="B2" s="2" t="inlineStr">
        <is>
          <t>Loja Maré Alta LTDA</t>
        </is>
      </c>
      <c r="C2" s="2" t="inlineStr">
        <is>
          <t>12.345.678/0001-90</t>
        </is>
      </c>
      <c r="D2" s="2" t="inlineStr">
        <is>
          <t>Rio de Janeiro/RJ</t>
        </is>
      </c>
      <c r="E2" s="2" t="inlineStr">
        <is>
          <t>B2B</t>
        </is>
      </c>
      <c r="F2" s="2" t="inlineStr">
        <is>
          <t>NF-e</t>
        </is>
      </c>
      <c r="G2" s="2" t="inlineStr">
        <is>
          <t>94821</t>
        </is>
      </c>
      <c r="H2" s="3" t="n">
        <v>46058</v>
      </c>
      <c r="I2" s="3" t="n">
        <v>46073</v>
      </c>
      <c r="J2" s="4" t="n">
        <v>3480.9</v>
      </c>
      <c r="K2" s="5" t="n">
        <v>46075</v>
      </c>
      <c r="L2" s="4" t="n">
        <v>3480.9</v>
      </c>
      <c r="M2" s="6">
        <f>SE(O2="Pago";0;MÁXIMO(0;HOJE()-I2))</f>
        <v/>
      </c>
      <c r="N2" s="7">
        <f>SE(M2=0;"Em dia";SE(M2&lt;=30;"1-30";SE(M2&lt;=60;"31-60";SE(M2&lt;=90;"61-90";"&gt;90"))))</f>
        <v/>
      </c>
      <c r="O2" s="7">
        <f>SE(E(K2&lt;&gt;"";L2&lt;&gt;0);"Pago";SE(HOJE()&lt;=I2;"A vencer";"Em atraso"))</f>
        <v/>
      </c>
      <c r="P2" s="8">
        <f>SEERRO(PROCV(N2;Tabelas!$A:$C;2;FALSO);0)</f>
        <v/>
      </c>
      <c r="Q2" s="8">
        <f>SEERRO(PROCV(N2;Tabelas!$A:$C;3;FALSO);0)</f>
        <v/>
      </c>
      <c r="R2" s="9">
        <f>SE(O2="Em atraso";J2*P2;0)</f>
        <v/>
      </c>
      <c r="S2" s="9">
        <f>SE(O2="Em atraso";J2*(Q2/30)*M2;0)</f>
        <v/>
      </c>
      <c r="T2" s="9">
        <f>J2+R2+S2</f>
        <v/>
      </c>
      <c r="U2" s="9">
        <f>SE(O2="Pago";0;T2-SE(ÉCÉL.VAZIA(L2);0;L2))</f>
        <v/>
      </c>
      <c r="V2" s="10" t="inlineStr">
        <is>
          <t>Amanda Ferreira</t>
        </is>
      </c>
      <c r="W2" s="10" t="inlineStr">
        <is>
          <t>WhatsApp</t>
        </is>
      </c>
      <c r="X2" s="10" t="inlineStr">
        <is>
          <t>Pago com 2 dias de atraso</t>
        </is>
      </c>
    </row>
    <row r="3">
      <c r="A3" s="11" t="inlineStr">
        <is>
          <t>TIT-2026-002</t>
        </is>
      </c>
      <c r="B3" s="11" t="inlineStr">
        <is>
          <t>Fernanda Souza</t>
        </is>
      </c>
      <c r="C3" s="11" t="inlineStr">
        <is>
          <t>321.654.987-00</t>
        </is>
      </c>
      <c r="D3" s="11" t="inlineStr">
        <is>
          <t>Campinas/SP</t>
        </is>
      </c>
      <c r="E3" s="11" t="inlineStr">
        <is>
          <t>B2C</t>
        </is>
      </c>
      <c r="F3" s="11" t="inlineStr">
        <is>
          <t>Boleto</t>
        </is>
      </c>
      <c r="G3" s="11" t="inlineStr">
        <is>
          <t>77102</t>
        </is>
      </c>
      <c r="H3" s="12" t="n">
        <v>46073</v>
      </c>
      <c r="I3" s="12" t="n">
        <v>46091</v>
      </c>
      <c r="J3" s="4" t="n">
        <v>289.9</v>
      </c>
      <c r="K3" s="5" t="n"/>
      <c r="L3" s="4" t="n"/>
      <c r="M3" s="13">
        <f>SE(O3="Pago";0;MÁXIMO(0;HOJE()-I3))</f>
        <v/>
      </c>
      <c r="N3" s="14">
        <f>SE(M3=0;"Em dia";SE(M3&lt;=30;"1-30";SE(M3&lt;=60;"31-60";SE(M3&lt;=90;"61-90";"&gt;90"))))</f>
        <v/>
      </c>
      <c r="O3" s="14">
        <f>SE(E(K3&lt;&gt;"";L3&lt;&gt;0);"Pago";SE(HOJE()&lt;=I3;"A vencer";"Em atraso"))</f>
        <v/>
      </c>
      <c r="P3" s="15">
        <f>SEERRO(PROCV(N3;Tabelas!$A:$C;2;FALSO);0)</f>
        <v/>
      </c>
      <c r="Q3" s="15">
        <f>SEERRO(PROCV(N3;Tabelas!$A:$C;3;FALSO);0)</f>
        <v/>
      </c>
      <c r="R3" s="16">
        <f>SE(O3="Em atraso";J3*P3;0)</f>
        <v/>
      </c>
      <c r="S3" s="16">
        <f>SE(O3="Em atraso";J3*(Q3/30)*M3;0)</f>
        <v/>
      </c>
      <c r="T3" s="16">
        <f>J3+R3+S3</f>
        <v/>
      </c>
      <c r="U3" s="16">
        <f>SE(O3="Pago";0;T3-SE(ÉCÉL.VAZIA(L3);0;L3))</f>
        <v/>
      </c>
      <c r="V3" s="10" t="inlineStr">
        <is>
          <t>Bruno Costa</t>
        </is>
      </c>
      <c r="W3" s="10" t="inlineStr">
        <is>
          <t>Ligar</t>
        </is>
      </c>
      <c r="X3" s="10" t="inlineStr">
        <is>
          <t>Sem resposta</t>
        </is>
      </c>
    </row>
    <row r="4">
      <c r="A4" s="2" t="inlineStr">
        <is>
          <t>TIT-2026-003</t>
        </is>
      </c>
      <c r="B4" s="2" t="inlineStr">
        <is>
          <t>Autopeças Oliveira ME</t>
        </is>
      </c>
      <c r="C4" s="2" t="inlineStr">
        <is>
          <t>98.765.432/0001-11</t>
        </is>
      </c>
      <c r="D4" s="2" t="inlineStr">
        <is>
          <t>Belo Horizonte/MG</t>
        </is>
      </c>
      <c r="E4" s="2" t="inlineStr">
        <is>
          <t>B2B</t>
        </is>
      </c>
      <c r="F4" s="2" t="inlineStr">
        <is>
          <t>NF-e</t>
        </is>
      </c>
      <c r="G4" s="2" t="inlineStr">
        <is>
          <t>95210</t>
        </is>
      </c>
      <c r="H4" s="3" t="n">
        <v>46027</v>
      </c>
      <c r="I4" s="3" t="n">
        <v>46037</v>
      </c>
      <c r="J4" s="4" t="n">
        <v>7950</v>
      </c>
      <c r="K4" s="5" t="n">
        <v>46052</v>
      </c>
      <c r="L4" s="4" t="n">
        <v>3000</v>
      </c>
      <c r="M4" s="6">
        <f>SE(O4="Pago";0;MÁXIMO(0;HOJE()-I4))</f>
        <v/>
      </c>
      <c r="N4" s="7">
        <f>SE(M4=0;"Em dia";SE(M4&lt;=30;"1-30";SE(M4&lt;=60;"31-60";SE(M4&lt;=90;"61-90";"&gt;90"))))</f>
        <v/>
      </c>
      <c r="O4" s="7">
        <f>SE(E(K4&lt;&gt;"";L4&lt;&gt;0);"Pago";SE(HOJE()&lt;=I4;"A vencer";"Em atraso"))</f>
        <v/>
      </c>
      <c r="P4" s="8">
        <f>SEERRO(PROCV(N4;Tabelas!$A:$C;2;FALSO);0)</f>
        <v/>
      </c>
      <c r="Q4" s="8">
        <f>SEERRO(PROCV(N4;Tabelas!$A:$C;3;FALSO);0)</f>
        <v/>
      </c>
      <c r="R4" s="9">
        <f>SE(O4="Em atraso";J4*P4;0)</f>
        <v/>
      </c>
      <c r="S4" s="9">
        <f>SE(O4="Em atraso";J4*(Q4/30)*M4;0)</f>
        <v/>
      </c>
      <c r="T4" s="9">
        <f>J4+R4+S4</f>
        <v/>
      </c>
      <c r="U4" s="9">
        <f>SE(O4="Pago";0;T4-SE(ÉCÉL.VAZIA(L4);0;L4))</f>
        <v/>
      </c>
      <c r="V4" s="10" t="inlineStr">
        <is>
          <t>Carla Nunes</t>
        </is>
      </c>
      <c r="W4" s="10" t="inlineStr">
        <is>
          <t>Negociar</t>
        </is>
      </c>
      <c r="X4" s="10" t="inlineStr">
        <is>
          <t>Pagamento parcial; negociar saldo</t>
        </is>
      </c>
    </row>
    <row r="5">
      <c r="A5" s="11" t="inlineStr">
        <is>
          <t>TIT-2026-004</t>
        </is>
      </c>
      <c r="B5" s="11" t="inlineStr">
        <is>
          <t>Carlos Henrique Lima</t>
        </is>
      </c>
      <c r="C5" s="11" t="inlineStr">
        <is>
          <t>456.789.123-44</t>
        </is>
      </c>
      <c r="D5" s="11" t="inlineStr">
        <is>
          <t>Salvador/BA</t>
        </is>
      </c>
      <c r="E5" s="11" t="inlineStr">
        <is>
          <t>B2C</t>
        </is>
      </c>
      <c r="F5" s="11" t="inlineStr">
        <is>
          <t>Contrato</t>
        </is>
      </c>
      <c r="G5" s="11" t="inlineStr">
        <is>
          <t>2026-03</t>
        </is>
      </c>
      <c r="H5" s="12" t="n">
        <v>46082</v>
      </c>
      <c r="I5" s="12" t="n">
        <v>46117</v>
      </c>
      <c r="J5" s="4" t="n">
        <v>1200</v>
      </c>
      <c r="K5" s="5" t="n"/>
      <c r="L5" s="4" t="n"/>
      <c r="M5" s="13">
        <f>SE(O5="Pago";0;MÁXIMO(0;HOJE()-I5))</f>
        <v/>
      </c>
      <c r="N5" s="14">
        <f>SE(M5=0;"Em dia";SE(M5&lt;=30;"1-30";SE(M5&lt;=60;"31-60";SE(M5&lt;=90;"61-90";"&gt;90"))))</f>
        <v/>
      </c>
      <c r="O5" s="14">
        <f>SE(E(K5&lt;&gt;"";L5&lt;&gt;0);"Pago";SE(HOJE()&lt;=I5;"A vencer";"Em atraso"))</f>
        <v/>
      </c>
      <c r="P5" s="15">
        <f>SEERRO(PROCV(N5;Tabelas!$A:$C;2;FALSO);0)</f>
        <v/>
      </c>
      <c r="Q5" s="15">
        <f>SEERRO(PROCV(N5;Tabelas!$A:$C;3;FALSO);0)</f>
        <v/>
      </c>
      <c r="R5" s="16">
        <f>SE(O5="Em atraso";J5*P5;0)</f>
        <v/>
      </c>
      <c r="S5" s="16">
        <f>SE(O5="Em atraso";J5*(Q5/30)*M5;0)</f>
        <v/>
      </c>
      <c r="T5" s="16">
        <f>J5+R5+S5</f>
        <v/>
      </c>
      <c r="U5" s="16">
        <f>SE(O5="Pago";0;T5-SE(ÉCÉL.VAZIA(L5);0;L5))</f>
        <v/>
      </c>
      <c r="V5" s="10" t="inlineStr">
        <is>
          <t>Diego Alves</t>
        </is>
      </c>
      <c r="W5" s="10" t="inlineStr">
        <is>
          <t>E-mail</t>
        </is>
      </c>
      <c r="X5" s="10" t="inlineStr">
        <is>
          <t>A vencer; lembrete enviado</t>
        </is>
      </c>
    </row>
    <row r="6">
      <c r="A6" s="2" t="inlineStr">
        <is>
          <t>TIT-2026-005</t>
        </is>
      </c>
      <c r="B6" s="2" t="inlineStr">
        <is>
          <t>Clínica Vida Plena</t>
        </is>
      </c>
      <c r="C6" s="2" t="inlineStr">
        <is>
          <t>55.444.333/0001-22</t>
        </is>
      </c>
      <c r="D6" s="2" t="inlineStr">
        <is>
          <t>Curitiba/PR</t>
        </is>
      </c>
      <c r="E6" s="2" t="inlineStr">
        <is>
          <t>B2B</t>
        </is>
      </c>
      <c r="F6" s="2" t="inlineStr">
        <is>
          <t>NF-e</t>
        </is>
      </c>
      <c r="G6" s="2" t="inlineStr">
        <is>
          <t>96011</t>
        </is>
      </c>
      <c r="H6" s="3" t="n">
        <v>46042</v>
      </c>
      <c r="I6" s="3" t="n">
        <v>46065</v>
      </c>
      <c r="J6" s="4" t="n">
        <v>5600</v>
      </c>
      <c r="K6" s="5" t="n"/>
      <c r="L6" s="4" t="n"/>
      <c r="M6" s="6">
        <f>SE(O6="Pago";0;MÁXIMO(0;HOJE()-I6))</f>
        <v/>
      </c>
      <c r="N6" s="7">
        <f>SE(M6=0;"Em dia";SE(M6&lt;=30;"1-30";SE(M6&lt;=60;"31-60";SE(M6&lt;=90;"61-90";"&gt;90"))))</f>
        <v/>
      </c>
      <c r="O6" s="7">
        <f>SE(E(K6&lt;&gt;"";L6&lt;&gt;0);"Pago";SE(HOJE()&lt;=I6;"A vencer";"Em atraso"))</f>
        <v/>
      </c>
      <c r="P6" s="8">
        <f>SEERRO(PROCV(N6;Tabelas!$A:$C;2;FALSO);0)</f>
        <v/>
      </c>
      <c r="Q6" s="8">
        <f>SEERRO(PROCV(N6;Tabelas!$A:$C;3;FALSO);0)</f>
        <v/>
      </c>
      <c r="R6" s="9">
        <f>SE(O6="Em atraso";J6*P6;0)</f>
        <v/>
      </c>
      <c r="S6" s="9">
        <f>SE(O6="Em atraso";J6*(Q6/30)*M6;0)</f>
        <v/>
      </c>
      <c r="T6" s="9">
        <f>J6+R6+S6</f>
        <v/>
      </c>
      <c r="U6" s="9">
        <f>SE(O6="Pago";0;T6-SE(ÉCÉL.VAZIA(L6);0;L6))</f>
        <v/>
      </c>
      <c r="V6" s="10" t="inlineStr">
        <is>
          <t>Amanda Ferreira</t>
        </is>
      </c>
      <c r="W6" s="10" t="inlineStr">
        <is>
          <t>Ligar</t>
        </is>
      </c>
      <c r="X6" s="10" t="inlineStr">
        <is>
          <t>Prometeu pagar semana que vem</t>
        </is>
      </c>
    </row>
    <row r="7">
      <c r="A7" s="11" t="inlineStr">
        <is>
          <t>TIT-2026-006</t>
        </is>
      </c>
      <c r="B7" s="11" t="inlineStr">
        <is>
          <t>Mariana Ribeiro</t>
        </is>
      </c>
      <c r="C7" s="11" t="inlineStr">
        <is>
          <t>789.123.456-77</t>
        </is>
      </c>
      <c r="D7" s="11" t="inlineStr">
        <is>
          <t>Fortaleza/CE</t>
        </is>
      </c>
      <c r="E7" s="11" t="inlineStr">
        <is>
          <t>B2C</t>
        </is>
      </c>
      <c r="F7" s="11" t="inlineStr">
        <is>
          <t>Boleto</t>
        </is>
      </c>
      <c r="G7" s="11" t="inlineStr">
        <is>
          <t>88190</t>
        </is>
      </c>
      <c r="H7" s="12" t="n">
        <v>46068</v>
      </c>
      <c r="I7" s="12" t="n">
        <v>46081</v>
      </c>
      <c r="J7" s="4" t="n">
        <v>410.5</v>
      </c>
      <c r="K7" s="5" t="n">
        <v>46081</v>
      </c>
      <c r="L7" s="4" t="n">
        <v>410.5</v>
      </c>
      <c r="M7" s="13">
        <f>SE(O7="Pago";0;MÁXIMO(0;HOJE()-I7))</f>
        <v/>
      </c>
      <c r="N7" s="14">
        <f>SE(M7=0;"Em dia";SE(M7&lt;=30;"1-30";SE(M7&lt;=60;"31-60";SE(M7&lt;=90;"61-90";"&gt;90"))))</f>
        <v/>
      </c>
      <c r="O7" s="14">
        <f>SE(E(K7&lt;&gt;"";L7&lt;&gt;0);"Pago";SE(HOJE()&lt;=I7;"A vencer";"Em atraso"))</f>
        <v/>
      </c>
      <c r="P7" s="15">
        <f>SEERRO(PROCV(N7;Tabelas!$A:$C;2;FALSO);0)</f>
        <v/>
      </c>
      <c r="Q7" s="15">
        <f>SEERRO(PROCV(N7;Tabelas!$A:$C;3;FALSO);0)</f>
        <v/>
      </c>
      <c r="R7" s="16">
        <f>SE(O7="Em atraso";J7*P7;0)</f>
        <v/>
      </c>
      <c r="S7" s="16">
        <f>SE(O7="Em atraso";J7*(Q7/30)*M7;0)</f>
        <v/>
      </c>
      <c r="T7" s="16">
        <f>J7+R7+S7</f>
        <v/>
      </c>
      <c r="U7" s="16">
        <f>SE(O7="Pago";0;T7-SE(ÉCÉL.VAZIA(L7);0;L7))</f>
        <v/>
      </c>
      <c r="V7" s="10" t="inlineStr">
        <is>
          <t>Elaine Rocha</t>
        </is>
      </c>
      <c r="W7" s="10" t="inlineStr">
        <is>
          <t>WhatsApp</t>
        </is>
      </c>
      <c r="X7" s="10" t="inlineStr">
        <is>
          <t>Pago no vencimento</t>
        </is>
      </c>
    </row>
    <row r="8">
      <c r="A8" s="2" t="inlineStr">
        <is>
          <t>TIT-2026-007</t>
        </is>
      </c>
      <c r="B8" s="2" t="inlineStr">
        <is>
          <t>Construtora Horizonte</t>
        </is>
      </c>
      <c r="C8" s="2" t="inlineStr">
        <is>
          <t>77.888.999/0001-33</t>
        </is>
      </c>
      <c r="D8" s="2" t="inlineStr">
        <is>
          <t>Brasília/DF</t>
        </is>
      </c>
      <c r="E8" s="2" t="inlineStr">
        <is>
          <t>B2B</t>
        </is>
      </c>
      <c r="F8" s="2" t="inlineStr">
        <is>
          <t>NF-e</t>
        </is>
      </c>
      <c r="G8" s="2" t="inlineStr">
        <is>
          <t>97005</t>
        </is>
      </c>
      <c r="H8" s="3" t="n">
        <v>45971</v>
      </c>
      <c r="I8" s="3" t="n">
        <v>46001</v>
      </c>
      <c r="J8" s="4" t="n">
        <v>18300</v>
      </c>
      <c r="K8" s="5" t="n"/>
      <c r="L8" s="4" t="n"/>
      <c r="M8" s="6">
        <f>SE(O8="Pago";0;MÁXIMO(0;HOJE()-I8))</f>
        <v/>
      </c>
      <c r="N8" s="7">
        <f>SE(M8=0;"Em dia";SE(M8&lt;=30;"1-30";SE(M8&lt;=60;"31-60";SE(M8&lt;=90;"61-90";"&gt;90"))))</f>
        <v/>
      </c>
      <c r="O8" s="7">
        <f>SE(E(K8&lt;&gt;"";L8&lt;&gt;0);"Pago";SE(HOJE()&lt;=I8;"A vencer";"Em atraso"))</f>
        <v/>
      </c>
      <c r="P8" s="8">
        <f>SEERRO(PROCV(N8;Tabelas!$A:$C;2;FALSO);0)</f>
        <v/>
      </c>
      <c r="Q8" s="8">
        <f>SEERRO(PROCV(N8;Tabelas!$A:$C;3;FALSO);0)</f>
        <v/>
      </c>
      <c r="R8" s="9">
        <f>SE(O8="Em atraso";J8*P8;0)</f>
        <v/>
      </c>
      <c r="S8" s="9">
        <f>SE(O8="Em atraso";J8*(Q8/30)*M8;0)</f>
        <v/>
      </c>
      <c r="T8" s="9">
        <f>J8+R8+S8</f>
        <v/>
      </c>
      <c r="U8" s="9">
        <f>SE(O8="Pago";0;T8-SE(ÉCÉL.VAZIA(L8);0;L8))</f>
        <v/>
      </c>
      <c r="V8" s="10" t="inlineStr">
        <is>
          <t>Bruno Costa</t>
        </is>
      </c>
      <c r="W8" s="10" t="inlineStr">
        <is>
          <t>Negociar</t>
        </is>
      </c>
      <c r="X8" s="10" t="inlineStr">
        <is>
          <t>Em cobrança jurídica</t>
        </is>
      </c>
    </row>
    <row r="9">
      <c r="A9" s="11" t="inlineStr">
        <is>
          <t>TIT-2026-008</t>
        </is>
      </c>
      <c r="B9" s="11" t="inlineStr">
        <is>
          <t>Eduardo Martins</t>
        </is>
      </c>
      <c r="C9" s="11" t="inlineStr">
        <is>
          <t>654.321.987-55</t>
        </is>
      </c>
      <c r="D9" s="11" t="inlineStr">
        <is>
          <t>Porto Alegre/RS</t>
        </is>
      </c>
      <c r="E9" s="11" t="inlineStr">
        <is>
          <t>B2C</t>
        </is>
      </c>
      <c r="F9" s="11" t="inlineStr">
        <is>
          <t>Boleto</t>
        </is>
      </c>
      <c r="G9" s="11" t="inlineStr">
        <is>
          <t>88235</t>
        </is>
      </c>
      <c r="H9" s="12" t="n">
        <v>46086</v>
      </c>
      <c r="I9" s="12" t="n">
        <v>46106</v>
      </c>
      <c r="J9" s="4" t="n">
        <v>760</v>
      </c>
      <c r="K9" s="5" t="n"/>
      <c r="L9" s="4" t="n"/>
      <c r="M9" s="13">
        <f>SE(O9="Pago";0;MÁXIMO(0;HOJE()-I9))</f>
        <v/>
      </c>
      <c r="N9" s="14">
        <f>SE(M9=0;"Em dia";SE(M9&lt;=30;"1-30";SE(M9&lt;=60;"31-60";SE(M9&lt;=90;"61-90";"&gt;90"))))</f>
        <v/>
      </c>
      <c r="O9" s="14">
        <f>SE(E(K9&lt;&gt;"";L9&lt;&gt;0);"Pago";SE(HOJE()&lt;=I9;"A vencer";"Em atraso"))</f>
        <v/>
      </c>
      <c r="P9" s="15">
        <f>SEERRO(PROCV(N9;Tabelas!$A:$C;2;FALSO);0)</f>
        <v/>
      </c>
      <c r="Q9" s="15">
        <f>SEERRO(PROCV(N9;Tabelas!$A:$C;3;FALSO);0)</f>
        <v/>
      </c>
      <c r="R9" s="16">
        <f>SE(O9="Em atraso";J9*P9;0)</f>
        <v/>
      </c>
      <c r="S9" s="16">
        <f>SE(O9="Em atraso";J9*(Q9/30)*M9;0)</f>
        <v/>
      </c>
      <c r="T9" s="16">
        <f>J9+R9+S9</f>
        <v/>
      </c>
      <c r="U9" s="16">
        <f>SE(O9="Pago";0;T9-SE(ÉCÉL.VAZIA(L9);0;L9))</f>
        <v/>
      </c>
      <c r="V9" s="10" t="inlineStr">
        <is>
          <t>Carla Nunes</t>
        </is>
      </c>
      <c r="W9" s="10" t="inlineStr">
        <is>
          <t>WhatsApp</t>
        </is>
      </c>
      <c r="X9" s="10" t="inlineStr">
        <is>
          <t>Aguardando retorno</t>
        </is>
      </c>
    </row>
    <row r="10">
      <c r="A10" s="2" t="inlineStr">
        <is>
          <t>TIT-2026-009</t>
        </is>
      </c>
      <c r="B10" s="2" t="inlineStr">
        <is>
          <t>Mercado São Jorge</t>
        </is>
      </c>
      <c r="C10" s="2" t="inlineStr">
        <is>
          <t>33.222.111/0001-44</t>
        </is>
      </c>
      <c r="D10" s="2" t="inlineStr">
        <is>
          <t>Recife/PE</t>
        </is>
      </c>
      <c r="E10" s="2" t="inlineStr">
        <is>
          <t>B2B</t>
        </is>
      </c>
      <c r="F10" s="2" t="inlineStr">
        <is>
          <t>NF-e</t>
        </is>
      </c>
      <c r="G10" s="2" t="inlineStr">
        <is>
          <t>97544</t>
        </is>
      </c>
      <c r="H10" s="3" t="n">
        <v>46058</v>
      </c>
      <c r="I10" s="3" t="n">
        <v>46071</v>
      </c>
      <c r="J10" s="4" t="n">
        <v>2150.75</v>
      </c>
      <c r="K10" s="5" t="n">
        <v>46076</v>
      </c>
      <c r="L10" s="4" t="n">
        <v>2150.75</v>
      </c>
      <c r="M10" s="6">
        <f>SE(O10="Pago";0;MÁXIMO(0;HOJE()-I10))</f>
        <v/>
      </c>
      <c r="N10" s="7">
        <f>SE(M10=0;"Em dia";SE(M10&lt;=30;"1-30";SE(M10&lt;=60;"31-60";SE(M10&lt;=90;"61-90";"&gt;90"))))</f>
        <v/>
      </c>
      <c r="O10" s="7">
        <f>SE(E(K10&lt;&gt;"";L10&lt;&gt;0);"Pago";SE(HOJE()&lt;=I10;"A vencer";"Em atraso"))</f>
        <v/>
      </c>
      <c r="P10" s="8">
        <f>SEERRO(PROCV(N10;Tabelas!$A:$C;2;FALSO);0)</f>
        <v/>
      </c>
      <c r="Q10" s="8">
        <f>SEERRO(PROCV(N10;Tabelas!$A:$C;3;FALSO);0)</f>
        <v/>
      </c>
      <c r="R10" s="9">
        <f>SE(O10="Em atraso";J10*P10;0)</f>
        <v/>
      </c>
      <c r="S10" s="9">
        <f>SE(O10="Em atraso";J10*(Q10/30)*M10;0)</f>
        <v/>
      </c>
      <c r="T10" s="9">
        <f>J10+R10+S10</f>
        <v/>
      </c>
      <c r="U10" s="9">
        <f>SE(O10="Pago";0;T10-SE(ÉCÉL.VAZIA(L10);0;L10))</f>
        <v/>
      </c>
      <c r="V10" s="10" t="inlineStr">
        <is>
          <t>Diego Alves</t>
        </is>
      </c>
      <c r="W10" s="10" t="inlineStr">
        <is>
          <t>E-mail</t>
        </is>
      </c>
      <c r="X10" s="10" t="inlineStr">
        <is>
          <t>Pago com 5 dias de atraso</t>
        </is>
      </c>
    </row>
    <row r="11">
      <c r="A11" s="11" t="inlineStr">
        <is>
          <t>TIT-2026-010</t>
        </is>
      </c>
      <c r="B11" s="11" t="inlineStr">
        <is>
          <t>Ana Paula Santos</t>
        </is>
      </c>
      <c r="C11" s="11" t="inlineStr">
        <is>
          <t>111.222.333-99</t>
        </is>
      </c>
      <c r="D11" s="11" t="inlineStr">
        <is>
          <t>Goiânia/GO</t>
        </is>
      </c>
      <c r="E11" s="11" t="inlineStr">
        <is>
          <t>B2C</t>
        </is>
      </c>
      <c r="F11" s="11" t="inlineStr">
        <is>
          <t>Boleto</t>
        </is>
      </c>
      <c r="G11" s="11" t="inlineStr">
        <is>
          <t>88991</t>
        </is>
      </c>
      <c r="H11" s="12" t="n">
        <v>46091</v>
      </c>
      <c r="I11" s="12" t="n">
        <v>46109</v>
      </c>
      <c r="J11" s="4" t="n">
        <v>980</v>
      </c>
      <c r="K11" s="5" t="n"/>
      <c r="L11" s="4" t="n"/>
      <c r="M11" s="13">
        <f>SE(O11="Pago";0;MÁXIMO(0;HOJE()-I11))</f>
        <v/>
      </c>
      <c r="N11" s="14">
        <f>SE(M11=0;"Em dia";SE(M11&lt;=30;"1-30";SE(M11&lt;=60;"31-60";SE(M11&lt;=90;"61-90";"&gt;90"))))</f>
        <v/>
      </c>
      <c r="O11" s="14">
        <f>SE(E(K11&lt;&gt;"";L11&lt;&gt;0);"Pago";SE(HOJE()&lt;=I11;"A vencer";"Em atraso"))</f>
        <v/>
      </c>
      <c r="P11" s="15">
        <f>SEERRO(PROCV(N11;Tabelas!$A:$C;2;FALSO);0)</f>
        <v/>
      </c>
      <c r="Q11" s="15">
        <f>SEERRO(PROCV(N11;Tabelas!$A:$C;3;FALSO);0)</f>
        <v/>
      </c>
      <c r="R11" s="16">
        <f>SE(O11="Em atraso";J11*P11;0)</f>
        <v/>
      </c>
      <c r="S11" s="16">
        <f>SE(O11="Em atraso";J11*(Q11/30)*M11;0)</f>
        <v/>
      </c>
      <c r="T11" s="16">
        <f>J11+R11+S11</f>
        <v/>
      </c>
      <c r="U11" s="16">
        <f>SE(O11="Pago";0;T11-SE(ÉCÉL.VAZIA(L11);0;L11))</f>
        <v/>
      </c>
      <c r="V11" s="10" t="inlineStr">
        <is>
          <t>Elaine Rocha</t>
        </is>
      </c>
      <c r="W11" s="10" t="inlineStr">
        <is>
          <t>Ligar</t>
        </is>
      </c>
      <c r="X11" s="10" t="inlineStr">
        <is>
          <t>Primeiro contato não realizado</t>
        </is>
      </c>
    </row>
    <row r="12" ht="22" customHeight="1">
      <c r="A12" s="17" t="inlineStr">
        <is>
          <t>TOTAIS</t>
        </is>
      </c>
      <c r="B12" s="18" t="n"/>
      <c r="C12" s="18" t="n"/>
      <c r="D12" s="18" t="n"/>
      <c r="E12" s="18" t="n"/>
      <c r="F12" s="18" t="n"/>
      <c r="G12" s="18" t="n"/>
      <c r="H12" s="18" t="n"/>
      <c r="I12" s="18" t="n"/>
      <c r="J12" s="19">
        <f>SOMA(J2:J11)</f>
        <v/>
      </c>
      <c r="K12" s="18" t="n"/>
      <c r="L12" s="19">
        <f>SOMA(L2:L11)</f>
        <v/>
      </c>
      <c r="M12" s="18" t="n"/>
      <c r="N12" s="18" t="n"/>
      <c r="O12" s="18" t="n"/>
      <c r="P12" s="18" t="n"/>
      <c r="Q12" s="18" t="n"/>
      <c r="R12" s="19">
        <f>SOMA(R2:R11)</f>
        <v/>
      </c>
      <c r="S12" s="19">
        <f>SOMA(S2:S11)</f>
        <v/>
      </c>
      <c r="T12" s="19">
        <f>SOMA(T2:T11)</f>
        <v/>
      </c>
      <c r="U12" s="19">
        <f>SOMA(U2:U11)</f>
        <v/>
      </c>
      <c r="V12" s="18" t="n"/>
      <c r="W12" s="18" t="n"/>
      <c r="X12" s="18" t="n"/>
    </row>
  </sheetData>
  <conditionalFormatting sqref="A2:X11">
    <cfRule type="expression" priority="1" dxfId="0" stopIfTrue="0">
      <formula>$O2="Em atraso"</formula>
    </cfRule>
    <cfRule type="expression" priority="2" dxfId="1" stopIfTrue="0">
      <formula>$O2="Pago"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7"/>
  <sheetViews>
    <sheetView workbookViewId="0">
      <selection activeCell="A1" sqref="A1"/>
    </sheetView>
  </sheetViews>
  <sheetFormatPr baseColWidth="8" defaultRowHeight="15"/>
  <cols>
    <col width="16" customWidth="1" min="1" max="1"/>
    <col width="12" customWidth="1" min="2" max="2"/>
    <col width="14" customWidth="1" min="3" max="3"/>
    <col width="4" customWidth="1" min="4" max="4"/>
    <col width="20" customWidth="1" min="5" max="5"/>
  </cols>
  <sheetData>
    <row r="1">
      <c r="A1" s="1" t="inlineStr">
        <is>
          <t>Faixa de Atraso</t>
        </is>
      </c>
      <c r="B1" s="1" t="inlineStr">
        <is>
          <t>Multa %</t>
        </is>
      </c>
      <c r="C1" s="1" t="inlineStr">
        <is>
          <t>Juros % a.m.</t>
        </is>
      </c>
      <c r="E1" s="1" t="inlineStr">
        <is>
          <t>Responsável</t>
        </is>
      </c>
    </row>
    <row r="2">
      <c r="A2" s="2" t="inlineStr">
        <is>
          <t>Em dia</t>
        </is>
      </c>
      <c r="B2" s="8" t="n">
        <v>0</v>
      </c>
      <c r="C2" s="8" t="n">
        <v>0</v>
      </c>
      <c r="E2" s="2" t="inlineStr">
        <is>
          <t>Amanda Ferreira</t>
        </is>
      </c>
    </row>
    <row r="3">
      <c r="A3" s="11" t="inlineStr">
        <is>
          <t>A vencer</t>
        </is>
      </c>
      <c r="B3" s="15" t="n">
        <v>0</v>
      </c>
      <c r="C3" s="15" t="n">
        <v>0</v>
      </c>
      <c r="E3" s="11" t="inlineStr">
        <is>
          <t>Bruno Costa</t>
        </is>
      </c>
    </row>
    <row r="4">
      <c r="A4" s="2" t="inlineStr">
        <is>
          <t>1-30</t>
        </is>
      </c>
      <c r="B4" s="8" t="n">
        <v>0.02</v>
      </c>
      <c r="C4" s="8" t="n">
        <v>0.01</v>
      </c>
      <c r="E4" s="2" t="inlineStr">
        <is>
          <t>Carla Nunes</t>
        </is>
      </c>
    </row>
    <row r="5">
      <c r="A5" s="11" t="inlineStr">
        <is>
          <t>31-60</t>
        </is>
      </c>
      <c r="B5" s="15" t="n">
        <v>0.03</v>
      </c>
      <c r="C5" s="15" t="n">
        <v>0.015</v>
      </c>
      <c r="E5" s="11" t="inlineStr">
        <is>
          <t>Diego Alves</t>
        </is>
      </c>
    </row>
    <row r="6">
      <c r="A6" s="2" t="inlineStr">
        <is>
          <t>61-90</t>
        </is>
      </c>
      <c r="B6" s="8" t="n">
        <v>0.05</v>
      </c>
      <c r="C6" s="8" t="n">
        <v>0.02</v>
      </c>
      <c r="E6" s="2" t="inlineStr">
        <is>
          <t>Elaine Rocha</t>
        </is>
      </c>
    </row>
    <row r="7">
      <c r="A7" s="11" t="inlineStr">
        <is>
          <t>&gt;90</t>
        </is>
      </c>
      <c r="B7" s="15" t="n">
        <v>0.1</v>
      </c>
      <c r="C7" s="15" t="n">
        <v>0.03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L12"/>
  <sheetViews>
    <sheetView showGridLines="0"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</cols>
  <sheetData>
    <row r="1" ht="36" customHeight="1">
      <c r="A1" s="20" t="inlineStr">
        <is>
          <t>📊  DASHBOARD — CONTROLE DE INADIMPLÊNCIA</t>
        </is>
      </c>
    </row>
    <row r="3">
      <c r="A3" s="21" t="inlineStr">
        <is>
          <t>Total a Receber</t>
        </is>
      </c>
      <c r="C3" s="21" t="inlineStr">
        <is>
          <t>Total Pago</t>
        </is>
      </c>
      <c r="E3" s="21" t="inlineStr">
        <is>
          <t>Saldo em Aberto</t>
        </is>
      </c>
      <c r="G3" s="21" t="inlineStr">
        <is>
          <t>Multa+Juros Gerados</t>
        </is>
      </c>
      <c r="I3" s="21" t="inlineStr">
        <is>
          <t>Qtd Em Atraso</t>
        </is>
      </c>
      <c r="K3" s="21" t="inlineStr">
        <is>
          <t>Qtd Pagos</t>
        </is>
      </c>
    </row>
    <row r="4" ht="40" customHeight="1">
      <c r="A4" s="22">
        <f>SOMA(Inadimplência!J2:J11)</f>
        <v/>
      </c>
      <c r="B4" s="23" t="n"/>
      <c r="C4" s="24">
        <f>SOMA(Inadimplência!L2:L11)</f>
        <v/>
      </c>
      <c r="D4" s="25" t="n"/>
      <c r="E4" s="26">
        <f>SOMA(Inadimplência!U2:U11)</f>
        <v/>
      </c>
      <c r="F4" s="27" t="n"/>
      <c r="G4" s="28">
        <f>SOMA(Inadimplência!R2:R11)+SOMA(Inadimplência!S2:S11)</f>
        <v/>
      </c>
      <c r="H4" s="29" t="n"/>
      <c r="I4" s="30">
        <f>CONT.SE(Inadimplência!O2:O11;"Em atraso")</f>
        <v/>
      </c>
      <c r="J4" s="27" t="n"/>
      <c r="K4" s="31">
        <f>CONT.SE(Inadimplência!O2:O11;"Pago")</f>
        <v/>
      </c>
      <c r="L4" s="32" t="n"/>
    </row>
    <row r="7">
      <c r="A7" s="1" t="inlineStr">
        <is>
          <t>Status</t>
        </is>
      </c>
      <c r="B7" s="1" t="inlineStr">
        <is>
          <t>Quantidade</t>
        </is>
      </c>
      <c r="D7" s="1" t="inlineStr">
        <is>
          <t>Faixa</t>
        </is>
      </c>
      <c r="E7" s="1" t="inlineStr">
        <is>
          <t>Qtd</t>
        </is>
      </c>
      <c r="F7" s="1" t="inlineStr">
        <is>
          <t>Saldo (R$)</t>
        </is>
      </c>
    </row>
    <row r="8">
      <c r="A8" s="2" t="inlineStr">
        <is>
          <t>Pago</t>
        </is>
      </c>
      <c r="B8" s="7">
        <f>CONT.SE(Inadimplência!O2:O11;"Pago")</f>
        <v/>
      </c>
      <c r="D8" s="2" t="inlineStr">
        <is>
          <t>Em dia</t>
        </is>
      </c>
      <c r="E8" s="7">
        <f>CONT.SE(Inadimplência!N2:N11;D8)</f>
        <v/>
      </c>
      <c r="F8" s="9">
        <f>SOMASE(Inadimplência!N2:N11;D8;Inadimplência!U2:U11)</f>
        <v/>
      </c>
    </row>
    <row r="9">
      <c r="A9" s="11" t="inlineStr">
        <is>
          <t>Em atraso</t>
        </is>
      </c>
      <c r="B9" s="14">
        <f>CONT.SE(Inadimplência!O2:O11;"Em atraso")</f>
        <v/>
      </c>
      <c r="D9" s="11" t="inlineStr">
        <is>
          <t>1-30</t>
        </is>
      </c>
      <c r="E9" s="14">
        <f>CONT.SE(Inadimplência!N2:N11;D9)</f>
        <v/>
      </c>
      <c r="F9" s="16">
        <f>SOMASE(Inadimplência!N2:N11;D9;Inadimplência!U2:U11)</f>
        <v/>
      </c>
    </row>
    <row r="10">
      <c r="A10" s="2" t="inlineStr">
        <is>
          <t>A vencer</t>
        </is>
      </c>
      <c r="B10" s="7">
        <f>CONT.SE(Inadimplência!O2:O11;"A vencer")</f>
        <v/>
      </c>
      <c r="D10" s="2" t="inlineStr">
        <is>
          <t>31-60</t>
        </is>
      </c>
      <c r="E10" s="7">
        <f>CONT.SE(Inadimplência!N2:N11;D10)</f>
        <v/>
      </c>
      <c r="F10" s="9">
        <f>SOMASE(Inadimplência!N2:N11;D10;Inadimplência!U2:U11)</f>
        <v/>
      </c>
    </row>
    <row r="11">
      <c r="D11" s="11" t="inlineStr">
        <is>
          <t>61-90</t>
        </is>
      </c>
      <c r="E11" s="14">
        <f>CONT.SE(Inadimplência!N2:N11;D11)</f>
        <v/>
      </c>
      <c r="F11" s="16">
        <f>SOMASE(Inadimplência!N2:N11;D11;Inadimplência!U2:U11)</f>
        <v/>
      </c>
    </row>
    <row r="12">
      <c r="D12" s="2" t="inlineStr">
        <is>
          <t>&gt;90</t>
        </is>
      </c>
      <c r="E12" s="7">
        <f>CONT.SE(Inadimplência!N2:N11;D12)</f>
        <v/>
      </c>
      <c r="F12" s="9">
        <f>SOMASE(Inadimplência!N2:N11;D12;Inadimplência!U2:U11)</f>
        <v/>
      </c>
    </row>
  </sheetData>
  <mergeCells count="13">
    <mergeCell ref="A1:K1"/>
    <mergeCell ref="A3:B3"/>
    <mergeCell ref="A4:B4"/>
    <mergeCell ref="C3:D3"/>
    <mergeCell ref="C4:D4"/>
    <mergeCell ref="E3:F3"/>
    <mergeCell ref="E4:F4"/>
    <mergeCell ref="G3:H3"/>
    <mergeCell ref="G4:H4"/>
    <mergeCell ref="I3:J3"/>
    <mergeCell ref="I4:J4"/>
    <mergeCell ref="K3:L3"/>
    <mergeCell ref="K4:L4"/>
  </mergeCells>
  <pageMargins left="0.75" right="0.75" top="1" bottom="1" header="0.5" footer="0.5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D29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22" customWidth="1" min="2" max="2"/>
    <col width="12" customWidth="1" min="3" max="3"/>
    <col width="48" customWidth="1" min="4" max="4"/>
  </cols>
  <sheetData>
    <row r="1" ht="32" customHeight="1">
      <c r="A1" s="33" t="inlineStr">
        <is>
          <t>INSTRUÇÕES — CONTROLE DE INADIMPLÊNCIA</t>
        </is>
      </c>
    </row>
    <row r="2" ht="22" customHeight="1">
      <c r="A2" s="34" t="inlineStr">
        <is>
          <t>ABA</t>
        </is>
      </c>
      <c r="B2" s="34" t="inlineStr">
        <is>
          <t>COLUNA / CAMPO</t>
        </is>
      </c>
      <c r="C2" s="34" t="inlineStr">
        <is>
          <t>TIPO</t>
        </is>
      </c>
      <c r="D2" s="35" t="inlineStr">
        <is>
          <t>DESCRIÇÃO</t>
        </is>
      </c>
    </row>
    <row r="3" ht="18" customHeight="1">
      <c r="A3" s="11" t="inlineStr">
        <is>
          <t>Inadimplência</t>
        </is>
      </c>
      <c r="B3" s="11" t="inlineStr">
        <is>
          <t>ID Título</t>
        </is>
      </c>
      <c r="C3" s="11" t="inlineStr">
        <is>
          <t>Fixo</t>
        </is>
      </c>
      <c r="D3" s="36" t="inlineStr">
        <is>
          <t>Código único do título (ex: TIT-2026-001)</t>
        </is>
      </c>
    </row>
    <row r="4" ht="18" customHeight="1">
      <c r="A4" s="2" t="inlineStr">
        <is>
          <t>Inadimplência</t>
        </is>
      </c>
      <c r="B4" s="2" t="inlineStr">
        <is>
          <t>Cliente</t>
        </is>
      </c>
      <c r="C4" s="2" t="inlineStr">
        <is>
          <t>Fixo</t>
        </is>
      </c>
      <c r="D4" s="37" t="inlineStr">
        <is>
          <t>Nome do cliente ou razão social</t>
        </is>
      </c>
    </row>
    <row r="5" ht="18" customHeight="1">
      <c r="A5" s="11" t="inlineStr">
        <is>
          <t>Inadimplência</t>
        </is>
      </c>
      <c r="B5" s="11" t="inlineStr">
        <is>
          <t>CPF/CNPJ</t>
        </is>
      </c>
      <c r="C5" s="11" t="inlineStr">
        <is>
          <t>Fixo</t>
        </is>
      </c>
      <c r="D5" s="36" t="inlineStr">
        <is>
          <t>Documento do cliente</t>
        </is>
      </c>
    </row>
    <row r="6" ht="18" customHeight="1">
      <c r="A6" s="2" t="inlineStr">
        <is>
          <t>Inadimplência</t>
        </is>
      </c>
      <c r="B6" s="2" t="inlineStr">
        <is>
          <t>Canal</t>
        </is>
      </c>
      <c r="C6" s="2" t="inlineStr">
        <is>
          <t>Fixo</t>
        </is>
      </c>
      <c r="D6" s="37" t="inlineStr">
        <is>
          <t>B2B (empresa) ou B2C (consumidor)</t>
        </is>
      </c>
    </row>
    <row r="7" ht="18" customHeight="1">
      <c r="A7" s="11" t="inlineStr">
        <is>
          <t>Inadimplência</t>
        </is>
      </c>
      <c r="B7" s="11" t="inlineStr">
        <is>
          <t>Valor Original (R$)</t>
        </is>
      </c>
      <c r="C7" s="11" t="inlineStr">
        <is>
          <t>Input</t>
        </is>
      </c>
      <c r="D7" s="36" t="inlineStr">
        <is>
          <t>⚡ Preencher: valor nominal do título</t>
        </is>
      </c>
    </row>
    <row r="8" ht="18" customHeight="1">
      <c r="A8" s="2" t="inlineStr">
        <is>
          <t>Inadimplência</t>
        </is>
      </c>
      <c r="B8" s="2" t="inlineStr">
        <is>
          <t>Data Pagamento</t>
        </is>
      </c>
      <c r="C8" s="2" t="inlineStr">
        <is>
          <t>Input</t>
        </is>
      </c>
      <c r="D8" s="37" t="inlineStr">
        <is>
          <t>⚡ Preencher quando o cliente pagar</t>
        </is>
      </c>
    </row>
    <row r="9" ht="18" customHeight="1">
      <c r="A9" s="11" t="inlineStr">
        <is>
          <t>Inadimplência</t>
        </is>
      </c>
      <c r="B9" s="11" t="inlineStr">
        <is>
          <t>Valor Pago (R$)</t>
        </is>
      </c>
      <c r="C9" s="11" t="inlineStr">
        <is>
          <t>Input</t>
        </is>
      </c>
      <c r="D9" s="36" t="inlineStr">
        <is>
          <t>⚡ Preencher o valor efetivamente recebido</t>
        </is>
      </c>
    </row>
    <row r="10" ht="18" customHeight="1">
      <c r="A10" s="2" t="inlineStr">
        <is>
          <t>Inadimplência</t>
        </is>
      </c>
      <c r="B10" s="2" t="inlineStr">
        <is>
          <t>Responsável</t>
        </is>
      </c>
      <c r="C10" s="2" t="inlineStr">
        <is>
          <t>Input</t>
        </is>
      </c>
      <c r="D10" s="37" t="inlineStr">
        <is>
          <t>⚡ Nome do responsável pela cobrança</t>
        </is>
      </c>
    </row>
    <row r="11" ht="18" customHeight="1">
      <c r="A11" s="11" t="inlineStr">
        <is>
          <t>Inadimplência</t>
        </is>
      </c>
      <c r="B11" s="11" t="inlineStr">
        <is>
          <t>Próxima Ação</t>
        </is>
      </c>
      <c r="C11" s="11" t="inlineStr">
        <is>
          <t>Input</t>
        </is>
      </c>
      <c r="D11" s="36" t="inlineStr">
        <is>
          <t>⚡ Ligar / WhatsApp / E-mail / Negociar</t>
        </is>
      </c>
    </row>
    <row r="12" ht="18" customHeight="1">
      <c r="A12" s="2" t="inlineStr">
        <is>
          <t>Inadimplência</t>
        </is>
      </c>
      <c r="B12" s="2" t="inlineStr">
        <is>
          <t>Dias em Atraso (M)</t>
        </is>
      </c>
      <c r="C12" s="2" t="inlineStr">
        <is>
          <t>Fórmula</t>
        </is>
      </c>
      <c r="D12" s="37" t="inlineStr">
        <is>
          <t>Calculado automaticamente: HOJE() - Vencimento</t>
        </is>
      </c>
    </row>
    <row r="13" ht="18" customHeight="1">
      <c r="A13" s="11" t="inlineStr">
        <is>
          <t>Inadimplência</t>
        </is>
      </c>
      <c r="B13" s="11" t="inlineStr">
        <is>
          <t>Faixa de Atraso (N)</t>
        </is>
      </c>
      <c r="C13" s="11" t="inlineStr">
        <is>
          <t>Fórmula</t>
        </is>
      </c>
      <c r="D13" s="36" t="inlineStr">
        <is>
          <t>Classifica em: Em dia / 1-30 / 31-60 / 61-90 / &gt;90</t>
        </is>
      </c>
    </row>
    <row r="14" ht="18" customHeight="1">
      <c r="A14" s="2" t="inlineStr">
        <is>
          <t>Inadimplência</t>
        </is>
      </c>
      <c r="B14" s="2" t="inlineStr">
        <is>
          <t>Status (O)</t>
        </is>
      </c>
      <c r="C14" s="2" t="inlineStr">
        <is>
          <t>Fórmula</t>
        </is>
      </c>
      <c r="D14" s="37" t="inlineStr">
        <is>
          <t>Pago / A vencer / Em atraso</t>
        </is>
      </c>
    </row>
    <row r="15" ht="18" customHeight="1">
      <c r="A15" s="11" t="inlineStr">
        <is>
          <t>Inadimplência</t>
        </is>
      </c>
      <c r="B15" s="11" t="inlineStr">
        <is>
          <t>Multa % (P)</t>
        </is>
      </c>
      <c r="C15" s="11" t="inlineStr">
        <is>
          <t>Fórmula</t>
        </is>
      </c>
      <c r="D15" s="36" t="inlineStr">
        <is>
          <t>Buscada da aba Tabelas conforme a faixa</t>
        </is>
      </c>
    </row>
    <row r="16" ht="18" customHeight="1">
      <c r="A16" s="2" t="inlineStr">
        <is>
          <t>Inadimplência</t>
        </is>
      </c>
      <c r="B16" s="2" t="inlineStr">
        <is>
          <t>Juros % a.m. (Q)</t>
        </is>
      </c>
      <c r="C16" s="2" t="inlineStr">
        <is>
          <t>Fórmula</t>
        </is>
      </c>
      <c r="D16" s="37" t="inlineStr">
        <is>
          <t>Buscada da aba Tabelas conforme a faixa</t>
        </is>
      </c>
    </row>
    <row r="17" ht="18" customHeight="1">
      <c r="A17" s="11" t="inlineStr">
        <is>
          <t>Inadimplência</t>
        </is>
      </c>
      <c r="B17" s="11" t="inlineStr">
        <is>
          <t>Multa R$ (R)</t>
        </is>
      </c>
      <c r="C17" s="11" t="inlineStr">
        <is>
          <t>Fórmula</t>
        </is>
      </c>
      <c r="D17" s="36" t="inlineStr">
        <is>
          <t>Valor Original × Multa %</t>
        </is>
      </c>
    </row>
    <row r="18" ht="18" customHeight="1">
      <c r="A18" s="2" t="inlineStr">
        <is>
          <t>Inadimplência</t>
        </is>
      </c>
      <c r="B18" s="2" t="inlineStr">
        <is>
          <t>Juros R$ (S)</t>
        </is>
      </c>
      <c r="C18" s="2" t="inlineStr">
        <is>
          <t>Fórmula</t>
        </is>
      </c>
      <c r="D18" s="37" t="inlineStr">
        <is>
          <t>Juros simples proporcional por dias</t>
        </is>
      </c>
    </row>
    <row r="19" ht="18" customHeight="1">
      <c r="A19" s="11" t="inlineStr">
        <is>
          <t>Inadimplência</t>
        </is>
      </c>
      <c r="B19" s="11" t="inlineStr">
        <is>
          <t>Total Atualizado (T)</t>
        </is>
      </c>
      <c r="C19" s="11" t="inlineStr">
        <is>
          <t>Fórmula</t>
        </is>
      </c>
      <c r="D19" s="36" t="inlineStr">
        <is>
          <t>Valor Original + Multa + Juros</t>
        </is>
      </c>
    </row>
    <row r="20" ht="18" customHeight="1">
      <c r="A20" s="2" t="inlineStr">
        <is>
          <t>Inadimplência</t>
        </is>
      </c>
      <c r="B20" s="2" t="inlineStr">
        <is>
          <t>Saldo em Aberto (U)</t>
        </is>
      </c>
      <c r="C20" s="2" t="inlineStr">
        <is>
          <t>Fórmula</t>
        </is>
      </c>
      <c r="D20" s="37" t="inlineStr">
        <is>
          <t>Total Atualizado − Valor já Pago</t>
        </is>
      </c>
    </row>
    <row r="21" ht="18" customHeight="1">
      <c r="A21" s="11" t="inlineStr">
        <is>
          <t>Tabelas</t>
        </is>
      </c>
      <c r="B21" s="11" t="inlineStr">
        <is>
          <t>Faixa / Multa / Juros</t>
        </is>
      </c>
      <c r="C21" s="11" t="inlineStr">
        <is>
          <t>Config</t>
        </is>
      </c>
      <c r="D21" s="36" t="inlineStr">
        <is>
          <t>Ajuste os percentuais nesta aba para refletir sua política</t>
        </is>
      </c>
    </row>
    <row r="22" ht="18" customHeight="1">
      <c r="A22" s="2" t="inlineStr">
        <is>
          <t>Dashboard</t>
        </is>
      </c>
      <c r="B22" s="2" t="inlineStr">
        <is>
          <t>KPIs</t>
        </is>
      </c>
      <c r="C22" s="2" t="inlineStr">
        <is>
          <t>Automático</t>
        </is>
      </c>
      <c r="D22" s="37" t="inlineStr">
        <is>
          <t>Totalizadores atualizados em tempo real</t>
        </is>
      </c>
    </row>
    <row r="23" ht="18" customHeight="1">
      <c r="A23" s="11" t="inlineStr">
        <is>
          <t>Dashboard</t>
        </is>
      </c>
      <c r="B23" s="11" t="inlineStr">
        <is>
          <t>Gráfico Status</t>
        </is>
      </c>
      <c r="C23" s="11" t="inlineStr">
        <is>
          <t>Automático</t>
        </is>
      </c>
      <c r="D23" s="36" t="inlineStr">
        <is>
          <t>Pizza com proporção Pago/Em atraso/A vencer</t>
        </is>
      </c>
    </row>
    <row r="24" ht="18" customHeight="1">
      <c r="A24" s="2" t="inlineStr">
        <is>
          <t>Dashboard</t>
        </is>
      </c>
      <c r="B24" s="2" t="inlineStr">
        <is>
          <t>Gráfico Faixas</t>
        </is>
      </c>
      <c r="C24" s="2" t="inlineStr">
        <is>
          <t>Automático</t>
        </is>
      </c>
      <c r="D24" s="37" t="inlineStr">
        <is>
          <t>Barras com saldo por faixa de atraso</t>
        </is>
      </c>
    </row>
    <row r="25" ht="18" customHeight="1">
      <c r="A25" s="11" t="inlineStr">
        <is>
          <t>Geral</t>
        </is>
      </c>
      <c r="B25" s="11" t="inlineStr">
        <is>
          <t>Cores</t>
        </is>
      </c>
      <c r="C25" s="11" t="inlineStr">
        <is>
          <t>Info</t>
        </is>
      </c>
      <c r="D25" s="36" t="inlineStr">
        <is>
          <t>🟡 Amarelo = célula de input | 🔴 Vermelho = em atraso | 🟢 Verde = pago</t>
        </is>
      </c>
    </row>
    <row r="26" ht="18" customHeight="1">
      <c r="A26" s="2" t="inlineStr">
        <is>
          <t>Geral</t>
        </is>
      </c>
      <c r="B26" s="2" t="inlineStr">
        <is>
          <t>Formato Moeda</t>
        </is>
      </c>
      <c r="C26" s="2" t="inlineStr">
        <is>
          <t>Info</t>
        </is>
      </c>
      <c r="D26" s="37" t="inlineStr">
        <is>
          <t>Use R$ com vírgula decimal (ex: 1.234,56)</t>
        </is>
      </c>
    </row>
    <row r="27" ht="18" customHeight="1">
      <c r="A27" s="11" t="inlineStr">
        <is>
          <t>Geral</t>
        </is>
      </c>
      <c r="B27" s="11" t="inlineStr">
        <is>
          <t>Datas</t>
        </is>
      </c>
      <c r="C27" s="11" t="inlineStr">
        <is>
          <t>Info</t>
        </is>
      </c>
      <c r="D27" s="36" t="inlineStr">
        <is>
          <t>Formato DD/MM/AAAA. Certifique-se de inserir como data real</t>
        </is>
      </c>
    </row>
    <row r="29">
      <c r="A29" s="38" t="inlineStr">
        <is>
          <t>✅  Planilha gerada para controle interno. Atualize diariamente para refletir novos pagamentos e vencimentos.</t>
        </is>
      </c>
    </row>
  </sheetData>
  <mergeCells count="2">
    <mergeCell ref="A1:D1"/>
    <mergeCell ref="A29:D2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2026-04-20T09:47:36Z</dcterms:created>
  <dcterms:modified xmlns:dcterms="http://purl.org/dc/terms/" xmlns:xsi="http://www.w3.org/2001/XMLSchema-instance" xsi:type="dcterms:W3CDTF">2026-04-20T09:47:36Z</dcterms:modified>
</cp:coreProperties>
</file>